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2\"/>
    </mc:Choice>
  </mc:AlternateContent>
  <xr:revisionPtr revIDLastSave="0" documentId="13_ncr:1_{323F0251-3B33-40B8-89A4-00F2145CECE4}" xr6:coauthVersionLast="47" xr6:coauthVersionMax="47" xr10:uidLastSave="{00000000-0000-0000-0000-000000000000}"/>
  <bookViews>
    <workbookView xWindow="-120" yWindow="-120" windowWidth="29040" windowHeight="15840" tabRatio="944" xr2:uid="{00000000-000D-0000-FFFF-FFFF00000000}"/>
  </bookViews>
  <sheets>
    <sheet name="Сводка затрат 2025-2029" sheetId="6" r:id="rId1"/>
    <sheet name="Сводка затрат 2025г" sheetId="2" r:id="rId2"/>
    <sheet name="ССР 2025г " sheetId="5" r:id="rId3"/>
    <sheet name="Сводка затрат 2026г" sheetId="7" r:id="rId4"/>
    <sheet name="ССР 2026" sheetId="8" r:id="rId5"/>
    <sheet name="Сводка затрат 2027г" sheetId="9" r:id="rId6"/>
    <sheet name="ССР 2027" sheetId="10" r:id="rId7"/>
    <sheet name="Сводка затрат 2028г" sheetId="11" r:id="rId8"/>
    <sheet name="ССР 2028" sheetId="12" r:id="rId9"/>
    <sheet name="Сводка затрат 2029г" sheetId="13" r:id="rId10"/>
    <sheet name="ССР 2029" sheetId="14" r:id="rId11"/>
  </sheets>
  <externalReferences>
    <externalReference r:id="rId12"/>
  </externalReferences>
  <definedNames>
    <definedName name="_xlnm.Print_Titles" localSheetId="2">'ССР 2025г '!$23:$23</definedName>
    <definedName name="_xlnm.Print_Titles" localSheetId="4">'ССР 2026'!$24:$24</definedName>
    <definedName name="_xlnm.Print_Titles" localSheetId="6">'ССР 2027'!$24:$24</definedName>
    <definedName name="_xlnm.Print_Titles" localSheetId="8">'ССР 2028'!$24:$24</definedName>
    <definedName name="_xlnm.Print_Titles" localSheetId="10">'ССР 2029'!$24:$24</definedName>
    <definedName name="Здания_КРУЭ__ЗРУ__укомплектованных_оборудованием">[1]Таблица!$B$694:$B$697</definedName>
    <definedName name="_xlnm.Print_Area" localSheetId="2">'ССР 2025г '!$A$1:$H$47</definedName>
    <definedName name="_xlnm.Print_Area" localSheetId="4">'ССР 2026'!$A$1:$H$40</definedName>
    <definedName name="_xlnm.Print_Area" localSheetId="6">'ССР 2027'!$A$1:$H$45</definedName>
    <definedName name="_xlnm.Print_Area" localSheetId="8">'ССР 2028'!$A$1:$H$45</definedName>
    <definedName name="_xlnm.Print_Area" localSheetId="10">'ССР 2029'!$A$1:$H$45</definedName>
  </definedNames>
  <calcPr calcId="181029"/>
</workbook>
</file>

<file path=xl/calcChain.xml><?xml version="1.0" encoding="utf-8"?>
<calcChain xmlns="http://schemas.openxmlformats.org/spreadsheetml/2006/main">
  <c r="B15" i="6" l="1"/>
  <c r="K26" i="6"/>
  <c r="J19" i="6"/>
  <c r="I19" i="6"/>
  <c r="K25" i="6"/>
  <c r="J18" i="6"/>
  <c r="I25" i="6"/>
  <c r="H25" i="6"/>
  <c r="K17" i="6"/>
  <c r="J17" i="6"/>
  <c r="I24" i="6"/>
  <c r="H24" i="6"/>
  <c r="K23" i="6"/>
  <c r="J16" i="6"/>
  <c r="I16" i="6"/>
  <c r="H16" i="6"/>
  <c r="K22" i="6"/>
  <c r="J15" i="6"/>
  <c r="I15" i="6"/>
  <c r="K6" i="6"/>
  <c r="J6" i="6"/>
  <c r="I6" i="6"/>
  <c r="H6" i="6"/>
  <c r="K19" i="6" l="1"/>
  <c r="J26" i="6"/>
  <c r="L12" i="6"/>
  <c r="L19" i="6" s="1"/>
  <c r="K18" i="6"/>
  <c r="H18" i="6"/>
  <c r="I17" i="6"/>
  <c r="H17" i="6"/>
  <c r="J23" i="6"/>
  <c r="I23" i="6"/>
  <c r="H13" i="6"/>
  <c r="K15" i="6"/>
  <c r="J13" i="6"/>
  <c r="L6" i="6"/>
  <c r="J20" i="6"/>
  <c r="J28" i="6" s="1"/>
  <c r="K13" i="6"/>
  <c r="J24" i="6"/>
  <c r="H26" i="6"/>
  <c r="I22" i="6"/>
  <c r="H23" i="6"/>
  <c r="K24" i="6"/>
  <c r="K27" i="6" s="1"/>
  <c r="K29" i="6" s="1"/>
  <c r="L5" i="6"/>
  <c r="L10" i="6"/>
  <c r="L17" i="6" s="1"/>
  <c r="I13" i="6"/>
  <c r="H15" i="6"/>
  <c r="K16" i="6"/>
  <c r="I18" i="6"/>
  <c r="I20" i="6" s="1"/>
  <c r="I28" i="6" s="1"/>
  <c r="H19" i="6"/>
  <c r="J22" i="6"/>
  <c r="L8" i="6"/>
  <c r="H22" i="6"/>
  <c r="L9" i="6"/>
  <c r="L16" i="6" s="1"/>
  <c r="J25" i="6"/>
  <c r="L25" i="6" s="1"/>
  <c r="I26" i="6"/>
  <c r="L11" i="6"/>
  <c r="L18" i="6" s="1"/>
  <c r="L23" i="6" l="1"/>
  <c r="K20" i="6"/>
  <c r="K28" i="6" s="1"/>
  <c r="I27" i="6"/>
  <c r="I29" i="6" s="1"/>
  <c r="L24" i="6"/>
  <c r="L15" i="6"/>
  <c r="L20" i="6" s="1"/>
  <c r="L28" i="6" s="1"/>
  <c r="L13" i="6"/>
  <c r="L26" i="6"/>
  <c r="H27" i="6"/>
  <c r="H29" i="6" s="1"/>
  <c r="L22" i="6"/>
  <c r="J27" i="6"/>
  <c r="J29" i="6" s="1"/>
  <c r="H20" i="6"/>
  <c r="H28" i="6" s="1"/>
  <c r="L27" i="6" l="1"/>
  <c r="L29" i="6"/>
  <c r="D26" i="13"/>
  <c r="C6" i="13"/>
  <c r="D26" i="11" l="1"/>
  <c r="C6" i="11"/>
  <c r="D26" i="9" l="1"/>
  <c r="C6" i="9" l="1"/>
  <c r="D26" i="7"/>
  <c r="C6" i="7"/>
  <c r="D26" i="2" l="1"/>
  <c r="C6" i="2"/>
  <c r="D26" i="6" l="1"/>
  <c r="C6" i="6"/>
</calcChain>
</file>

<file path=xl/sharedStrings.xml><?xml version="1.0" encoding="utf-8"?>
<sst xmlns="http://schemas.openxmlformats.org/spreadsheetml/2006/main" count="592" uniqueCount="136">
  <si>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</si>
  <si>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</si>
  <si>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</si>
  <si>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</si>
  <si>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</si>
  <si>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</si>
  <si>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</si>
  <si>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</si>
  <si>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</si>
  <si>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</si>
  <si>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</si>
  <si>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</si>
  <si>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</si>
  <si>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</si>
  <si>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</si>
  <si>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</si>
  <si>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</si>
  <si>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</si>
  <si>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</si>
  <si>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</si>
  <si>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</si>
  <si>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</si>
  <si>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</si>
  <si>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</si>
  <si>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</si>
  <si>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</si>
  <si>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</si>
  <si>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</si>
  <si>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</si>
  <si>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</si>
  <si>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</si>
  <si>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</si>
  <si>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</si>
  <si>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</si>
  <si>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</si>
  <si>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</si>
  <si>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</si>
  <si>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</si>
  <si>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</si>
  <si>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</si>
  <si>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</si>
  <si>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</si>
  <si>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</si>
  <si>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</si>
  <si>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</si>
  <si>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</si>
  <si>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</si>
  <si>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</si>
  <si>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</si>
  <si>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СВОДНЫЙ СМЕТНЫЙ РАСЧЕТ СТОИМОСТИ СТРОИТЕЛЬСТВА № ССРСС-О_2.1.12</t>
  </si>
  <si>
    <t>2.1.12 2025г Объектная смета</t>
  </si>
  <si>
    <t>Приложение № 6</t>
  </si>
  <si>
    <t>Утверждено приказом № 421 от 4 августа 2020 г. Минстроя РФ в редакции приказа № 557 от 7 июля 2022 г.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</si>
  <si>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</si>
  <si>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</si>
  <si>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</si>
  <si>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</si>
  <si>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</si>
  <si>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всего</t>
  </si>
  <si>
    <t>Всего с учетом "тендорный к-нт"</t>
  </si>
  <si>
    <t>9</t>
  </si>
  <si>
    <t>АО "БЭСК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</si>
  <si>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</si>
  <si>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Составлен в текущем уровне цен 4 кв 2024г</t>
  </si>
  <si>
    <t>2.1.12 2026г Объектная смета</t>
  </si>
  <si>
    <t>8</t>
  </si>
  <si>
    <t>Сводный сметный расчет сметной стоимостью 73 321,242 тыс. руб.</t>
  </si>
  <si>
    <t>2.1.12 2027г Объектная смета</t>
  </si>
  <si>
    <t>Сводный сметный расчет сметной стоимостью 43 804,195 тыс. руб.</t>
  </si>
  <si>
    <t>2.1.12 2028г Объектная смета</t>
  </si>
  <si>
    <t>Сводный сметный расчет сметной стоимостью 57 703,923 тыс. руб.</t>
  </si>
  <si>
    <t>2.1.12 2029г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</si>
  <si>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</si>
  <si>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</si>
  <si>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</si>
  <si>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</si>
  <si>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</si>
  <si>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</si>
  <si>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</si>
  <si>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</si>
  <si>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</si>
  <si>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</si>
  <si>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</si>
  <si>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</si>
  <si>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</si>
  <si>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</si>
  <si>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</si>
  <si>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</si>
  <si>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</si>
  <si>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</si>
  <si>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</si>
  <si>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</si>
  <si>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</si>
  <si>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</si>
  <si>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</si>
  <si>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</si>
  <si>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</si>
  <si>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</si>
  <si>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</si>
  <si>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</si>
  <si>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</si>
  <si>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2029г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</si>
  <si>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</si>
  <si>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</si>
  <si>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2025г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</si>
  <si>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</si>
  <si>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</si>
  <si>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</si>
  <si>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</si>
  <si>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</si>
  <si>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</si>
  <si>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</si>
  <si>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</si>
  <si>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</si>
  <si>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</si>
  <si>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</si>
  <si>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</si>
  <si>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</si>
  <si>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</si>
  <si>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</si>
  <si>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</si>
  <si>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</si>
  <si>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</si>
  <si>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2028г с НДС (тыс. руб.)</t>
  </si>
  <si>
    <t>Сводный сметный расчет сметной стоимостью 74 779,055 тыс. руб.</t>
  </si>
  <si>
    <t>Сводный сметный расчет сметной стоимостью 121 899,26731 тыс. руб.</t>
  </si>
  <si>
    <t>СВОДНЫЙ СМЕТНЫЙ РАСЧЕТ СТОИМОСТИ СТРОИТЕЛЬСТВА № ССРСС-О_1.1.1</t>
  </si>
  <si>
    <t>Всего с учетом "тендерный коэффициент"</t>
  </si>
  <si>
    <t>20%Г1.С:Г14.С</t>
  </si>
  <si>
    <t>20%Г1.М:Г14.М</t>
  </si>
  <si>
    <t>20%Г1.О:Г14.О</t>
  </si>
  <si>
    <t>20%Г1.П:Г14.П</t>
  </si>
  <si>
    <t>в том числе:</t>
  </si>
  <si>
    <t>оборудование</t>
  </si>
  <si>
    <t>прочие затраты</t>
  </si>
  <si>
    <t>О_2.1.12 Строительство электрических сетей 0,4-10(6)кВ в ж/районах города Братска по ул.Ангарская Экспедиция, ул.Мало-Амурская, ул.Баянская, ул. 1-я , 2-я, 3-я Таёжная, ул.Земляничная, ул.Апрельская, ул.Спасская, ул.Александровская, ул.Удьбинская, пер.Химлесхозовский, ул.Геологическая, ул.Рябикова, ул.Сосновая, ул.Дружбы, ул.Долголужская, ул.Чапаева, ул.Татевосова, ул.Лазо, ул.Молодёжная, ул.Ставропольская, ул.Вокзальная, ул.70 л.Октября, ул.Бразовская, ул.Гурьевская, ул.Лозовая, ул.Гидростроителей, ул.Путевая, ул.Горького, бул.Победы, ул.Комсомольская, ул.Прохладная, ул.Лазаревская, ул. 1-я и 2-я Энергетическая, ул.Святинская, ул.Русская, ул.Аэрофлотская, ул.Мира, ул.Гагарина, ул.Крупской, ул.Пионерская, ул.Металлургов, ул.Заводская, ул.Зверева, ул.Рябикова, ул.Муханова, ул.Свободная, ул.Душистая, ул.Южная, ул.Обручева (ВЛЗ - 5,4км, ВЛЗ в двух цепном исполнении - 0,6км, ВЛ - 1,7км, ВЛИ - 21,76км,  КЛ-10кВ - 11,9км, кл-0,4кВ - 5,48км, в т.ч.ГНБ - 4,77км,  ТП - 12шт (8шт по 0,4МВА, 4шт по 0,63МВА): 5,72МВА/ 47,5км)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</si>
</sst>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_-* #,##0\ _₽_-;\-* #,##0\ _₽_-;_-* &quot;-&quot;???\ _₽_-;_-@_-"/>
    <numFmt numFmtId="169" formatCode="_-* #,##0\ _₽_-;\-* #,##0\ _₽_-;_-* &quot;-&quot;??\ _₽_-;_-@_-"/>
    <numFmt numFmtId="170" formatCode="_-* #,##0.0\ _₽_-;\-* #,##0.0\ _₽_-;_-* &quot;-&quot;???\ _₽_-;_-@_-"/>
    <numFmt numFmtId="171" formatCode="#,##0.000"/>
    <numFmt numFmtId="172" formatCode="0.0"/>
    <numFmt numFmtId="173" formatCode="#,##0.0"/>
    <numFmt numFmtId="174" formatCode="#,##0.0000000"/>
    <numFmt numFmtId="175" formatCode="#,##0.0000"/>
  </numFmts>
  <fonts count="3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43" fontId="2" fillId="0" borderId="0" applyFont="0" applyFill="0" applyBorder="0" applyAlignment="0" applyProtection="0"/>
    <xf numFmtId="0" fontId="17" fillId="0" borderId="0"/>
    <xf numFmtId="0" fontId="17" fillId="0" borderId="0"/>
    <xf numFmtId="43" fontId="1" fillId="0" borderId="0" applyFont="0" applyFill="0" applyBorder="0" applyAlignment="0" applyProtection="0"/>
  </cellStyleXfs>
  <cellXfs count="193">
    <xf numFmtId="0" fontId="0" fillId="0" borderId="0" xfId="0"/>
    <xf numFmtId="0" fontId="4" fillId="0" borderId="0" xfId="1" applyFont="1" applyAlignment="1">
      <alignment horizontal="right" vertical="top"/>
    </xf>
    <xf numFmtId="0" fontId="3" fillId="0" borderId="0" xfId="2"/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11" xfId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2" fontId="3" fillId="0" borderId="0" xfId="2" applyNumberFormat="1"/>
    <xf numFmtId="0" fontId="3" fillId="0" borderId="12" xfId="1" applyBorder="1" applyAlignment="1">
      <alignment horizontal="center" vertical="center" wrapText="1"/>
    </xf>
    <xf numFmtId="2" fontId="13" fillId="0" borderId="0" xfId="6" applyNumberFormat="1" applyFont="1" applyAlignment="1">
      <alignment horizontal="center" vertical="center"/>
    </xf>
    <xf numFmtId="0" fontId="14" fillId="0" borderId="12" xfId="1" applyFont="1" applyBorder="1" applyAlignment="1">
      <alignment horizontal="left" vertical="center" wrapText="1"/>
    </xf>
    <xf numFmtId="0" fontId="3" fillId="0" borderId="13" xfId="1" applyBorder="1" applyAlignment="1">
      <alignment horizontal="center" vertical="center" wrapText="1"/>
    </xf>
    <xf numFmtId="0" fontId="3" fillId="0" borderId="14" xfId="1" applyBorder="1" applyAlignment="1">
      <alignment horizontal="center" vertical="center" wrapText="1"/>
    </xf>
    <xf numFmtId="165" fontId="14" fillId="0" borderId="14" xfId="7" applyNumberFormat="1" applyFont="1" applyFill="1" applyBorder="1" applyAlignment="1">
      <alignment vertical="center" wrapText="1"/>
    </xf>
    <xf numFmtId="0" fontId="5" fillId="0" borderId="10" xfId="1" applyFont="1" applyBorder="1" applyAlignment="1">
      <alignment horizontal="center" vertical="center"/>
    </xf>
    <xf numFmtId="164" fontId="16" fillId="0" borderId="0" xfId="1" applyNumberFormat="1" applyFont="1" applyAlignment="1">
      <alignment horizontal="left" vertical="center"/>
    </xf>
    <xf numFmtId="166" fontId="3" fillId="0" borderId="0" xfId="2" applyNumberFormat="1"/>
    <xf numFmtId="167" fontId="3" fillId="0" borderId="0" xfId="2" applyNumberFormat="1"/>
    <xf numFmtId="0" fontId="18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0" fontId="26" fillId="0" borderId="0" xfId="0" applyFont="1"/>
    <xf numFmtId="165" fontId="14" fillId="0" borderId="14" xfId="7" applyNumberFormat="1" applyFont="1" applyFill="1" applyBorder="1" applyAlignment="1">
      <alignment horizontal="center" vertical="center" wrapText="1"/>
    </xf>
    <xf numFmtId="165" fontId="14" fillId="0" borderId="15" xfId="7" applyNumberFormat="1" applyFont="1" applyFill="1" applyBorder="1" applyAlignment="1">
      <alignment vertical="center" wrapText="1"/>
    </xf>
    <xf numFmtId="43" fontId="14" fillId="0" borderId="14" xfId="7" applyFont="1" applyFill="1" applyBorder="1" applyAlignment="1">
      <alignment vertical="center" wrapText="1"/>
    </xf>
    <xf numFmtId="43" fontId="14" fillId="0" borderId="14" xfId="7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/>
    <xf numFmtId="165" fontId="14" fillId="0" borderId="14" xfId="10" applyNumberFormat="1" applyFont="1" applyFill="1" applyBorder="1" applyAlignment="1">
      <alignment vertical="center" wrapText="1"/>
    </xf>
    <xf numFmtId="43" fontId="14" fillId="0" borderId="14" xfId="10" applyFont="1" applyFill="1" applyBorder="1" applyAlignment="1">
      <alignment horizontal="center" vertical="center" wrapText="1"/>
    </xf>
    <xf numFmtId="43" fontId="14" fillId="0" borderId="14" xfId="10" applyFont="1" applyFill="1" applyBorder="1" applyAlignment="1">
      <alignment vertical="center" wrapText="1"/>
    </xf>
    <xf numFmtId="43" fontId="14" fillId="0" borderId="15" xfId="10" applyFont="1" applyFill="1" applyBorder="1" applyAlignment="1">
      <alignment vertical="center" wrapText="1"/>
    </xf>
    <xf numFmtId="0" fontId="20" fillId="0" borderId="0" xfId="8" applyFont="1"/>
    <xf numFmtId="0" fontId="18" fillId="0" borderId="0" xfId="8" applyFont="1" applyAlignment="1">
      <alignment horizontal="right"/>
    </xf>
    <xf numFmtId="0" fontId="20" fillId="0" borderId="0" xfId="8" applyFont="1" applyAlignment="1">
      <alignment wrapText="1"/>
    </xf>
    <xf numFmtId="0" fontId="18" fillId="0" borderId="0" xfId="8" applyFont="1"/>
    <xf numFmtId="49" fontId="18" fillId="0" borderId="0" xfId="8" applyNumberFormat="1" applyFont="1" applyAlignment="1">
      <alignment horizontal="right"/>
    </xf>
    <xf numFmtId="0" fontId="18" fillId="0" borderId="0" xfId="8" applyFont="1" applyAlignment="1">
      <alignment wrapText="1"/>
    </xf>
    <xf numFmtId="0" fontId="18" fillId="0" borderId="0" xfId="8" applyFont="1" applyAlignment="1">
      <alignment horizontal="center"/>
    </xf>
    <xf numFmtId="0" fontId="19" fillId="0" borderId="0" xfId="8" applyFont="1"/>
    <xf numFmtId="0" fontId="21" fillId="0" borderId="0" xfId="8" applyFont="1" applyAlignment="1">
      <alignment horizontal="center"/>
    </xf>
    <xf numFmtId="0" fontId="15" fillId="0" borderId="0" xfId="8" applyFont="1" applyAlignment="1">
      <alignment vertical="top"/>
    </xf>
    <xf numFmtId="0" fontId="15" fillId="0" borderId="0" xfId="8" applyFont="1" applyAlignment="1">
      <alignment horizontal="center"/>
    </xf>
    <xf numFmtId="0" fontId="15" fillId="0" borderId="0" xfId="8" applyFont="1"/>
    <xf numFmtId="0" fontId="19" fillId="0" borderId="0" xfId="8" applyFont="1" applyAlignment="1">
      <alignment horizontal="left"/>
    </xf>
    <xf numFmtId="0" fontId="20" fillId="0" borderId="16" xfId="8" applyFont="1" applyBorder="1" applyAlignment="1">
      <alignment wrapText="1"/>
    </xf>
    <xf numFmtId="0" fontId="20" fillId="0" borderId="4" xfId="8" applyFont="1" applyBorder="1" applyAlignment="1">
      <alignment horizontal="center" vertical="top" wrapText="1"/>
    </xf>
    <xf numFmtId="0" fontId="26" fillId="0" borderId="0" xfId="8" applyFont="1" applyAlignment="1">
      <alignment wrapText="1"/>
    </xf>
    <xf numFmtId="0" fontId="23" fillId="0" borderId="0" xfId="8" applyFont="1" applyAlignment="1">
      <alignment wrapText="1"/>
    </xf>
    <xf numFmtId="0" fontId="26" fillId="0" borderId="0" xfId="8" applyFont="1"/>
    <xf numFmtId="49" fontId="20" fillId="0" borderId="4" xfId="8" applyNumberFormat="1" applyFont="1" applyBorder="1" applyAlignment="1">
      <alignment horizontal="center" vertical="top" wrapText="1"/>
    </xf>
    <xf numFmtId="0" fontId="20" fillId="0" borderId="4" xfId="8" applyFont="1" applyBorder="1" applyAlignment="1">
      <alignment horizontal="left" vertical="top" wrapText="1"/>
    </xf>
    <xf numFmtId="4" fontId="20" fillId="0" borderId="4" xfId="8" applyNumberFormat="1" applyFont="1" applyBorder="1" applyAlignment="1">
      <alignment horizontal="right" vertical="top" wrapText="1"/>
    </xf>
    <xf numFmtId="0" fontId="24" fillId="0" borderId="4" xfId="8" applyFont="1" applyBorder="1"/>
    <xf numFmtId="4" fontId="24" fillId="0" borderId="4" xfId="8" applyNumberFormat="1" applyFont="1" applyBorder="1" applyAlignment="1">
      <alignment horizontal="right" vertical="top" wrapText="1"/>
    </xf>
    <xf numFmtId="4" fontId="24" fillId="0" borderId="4" xfId="8" applyNumberFormat="1" applyFont="1" applyBorder="1" applyAlignment="1">
      <alignment horizontal="right" vertical="top"/>
    </xf>
    <xf numFmtId="0" fontId="24" fillId="0" borderId="0" xfId="8" applyFont="1" applyAlignment="1">
      <alignment wrapText="1"/>
    </xf>
    <xf numFmtId="0" fontId="19" fillId="0" borderId="0" xfId="8" applyFont="1" applyAlignment="1">
      <alignment wrapText="1"/>
    </xf>
    <xf numFmtId="165" fontId="14" fillId="0" borderId="14" xfId="10" applyNumberFormat="1" applyFont="1" applyFill="1" applyBorder="1" applyAlignment="1">
      <alignment horizontal="center" vertical="center" wrapText="1"/>
    </xf>
    <xf numFmtId="165" fontId="14" fillId="0" borderId="15" xfId="10" applyNumberFormat="1" applyFont="1" applyFill="1" applyBorder="1" applyAlignment="1">
      <alignment vertical="center" wrapText="1"/>
    </xf>
    <xf numFmtId="168" fontId="3" fillId="0" borderId="0" xfId="2" applyNumberFormat="1"/>
    <xf numFmtId="0" fontId="20" fillId="0" borderId="0" xfId="9" applyFont="1"/>
    <xf numFmtId="0" fontId="18" fillId="0" borderId="0" xfId="9" applyFont="1" applyAlignment="1">
      <alignment horizontal="right"/>
    </xf>
    <xf numFmtId="0" fontId="20" fillId="0" borderId="0" xfId="9" applyFont="1" applyAlignment="1">
      <alignment wrapText="1"/>
    </xf>
    <xf numFmtId="0" fontId="18" fillId="0" borderId="0" xfId="9" applyFont="1"/>
    <xf numFmtId="49" fontId="18" fillId="0" borderId="0" xfId="9" applyNumberFormat="1" applyFont="1" applyAlignment="1">
      <alignment horizontal="right"/>
    </xf>
    <xf numFmtId="0" fontId="18" fillId="0" borderId="0" xfId="9" applyFont="1" applyAlignment="1">
      <alignment wrapText="1"/>
    </xf>
    <xf numFmtId="0" fontId="18" fillId="0" borderId="0" xfId="9" applyFont="1" applyAlignment="1">
      <alignment horizontal="center"/>
    </xf>
    <xf numFmtId="0" fontId="19" fillId="0" borderId="0" xfId="9" applyFont="1"/>
    <xf numFmtId="0" fontId="21" fillId="0" borderId="0" xfId="9" applyFont="1" applyAlignment="1">
      <alignment horizontal="center"/>
    </xf>
    <xf numFmtId="0" fontId="15" fillId="0" borderId="0" xfId="9" applyFont="1" applyAlignment="1">
      <alignment vertical="top"/>
    </xf>
    <xf numFmtId="0" fontId="15" fillId="0" borderId="0" xfId="9" applyFont="1" applyAlignment="1">
      <alignment horizontal="center"/>
    </xf>
    <xf numFmtId="0" fontId="15" fillId="0" borderId="0" xfId="9" applyFont="1"/>
    <xf numFmtId="0" fontId="19" fillId="0" borderId="0" xfId="9" applyFont="1" applyAlignment="1">
      <alignment horizontal="left"/>
    </xf>
    <xf numFmtId="0" fontId="20" fillId="0" borderId="16" xfId="9" applyFont="1" applyBorder="1" applyAlignment="1">
      <alignment wrapText="1"/>
    </xf>
    <xf numFmtId="0" fontId="20" fillId="0" borderId="4" xfId="9" applyFont="1" applyBorder="1" applyAlignment="1">
      <alignment horizontal="center" vertical="top" wrapText="1"/>
    </xf>
    <xf numFmtId="0" fontId="26" fillId="0" borderId="0" xfId="9" applyFont="1" applyAlignment="1">
      <alignment wrapText="1"/>
    </xf>
    <xf numFmtId="0" fontId="23" fillId="0" borderId="0" xfId="9" applyFont="1" applyAlignment="1">
      <alignment wrapText="1"/>
    </xf>
    <xf numFmtId="0" fontId="26" fillId="0" borderId="0" xfId="9" applyFont="1"/>
    <xf numFmtId="49" fontId="20" fillId="0" borderId="4" xfId="9" applyNumberFormat="1" applyFont="1" applyBorder="1" applyAlignment="1">
      <alignment horizontal="center" vertical="top" wrapText="1"/>
    </xf>
    <xf numFmtId="0" fontId="20" fillId="0" borderId="4" xfId="9" applyFont="1" applyBorder="1" applyAlignment="1">
      <alignment horizontal="left" vertical="top" wrapText="1"/>
    </xf>
    <xf numFmtId="4" fontId="20" fillId="0" borderId="4" xfId="9" applyNumberFormat="1" applyFont="1" applyBorder="1" applyAlignment="1">
      <alignment horizontal="right" vertical="top" wrapText="1"/>
    </xf>
    <xf numFmtId="0" fontId="24" fillId="0" borderId="4" xfId="9" applyFont="1" applyBorder="1"/>
    <xf numFmtId="4" fontId="24" fillId="0" borderId="4" xfId="9" applyNumberFormat="1" applyFont="1" applyBorder="1" applyAlignment="1">
      <alignment horizontal="right" vertical="top" wrapText="1"/>
    </xf>
    <xf numFmtId="4" fontId="24" fillId="0" borderId="4" xfId="9" applyNumberFormat="1" applyFont="1" applyBorder="1" applyAlignment="1">
      <alignment horizontal="right" vertical="top"/>
    </xf>
    <xf numFmtId="0" fontId="24" fillId="0" borderId="0" xfId="9" applyFont="1" applyAlignment="1">
      <alignment wrapText="1"/>
    </xf>
    <xf numFmtId="0" fontId="19" fillId="0" borderId="0" xfId="9" applyFont="1" applyAlignment="1">
      <alignment wrapText="1"/>
    </xf>
    <xf numFmtId="169" fontId="3" fillId="0" borderId="0" xfId="2" applyNumberFormat="1"/>
    <xf numFmtId="170" fontId="3" fillId="0" borderId="0" xfId="2" applyNumberFormat="1"/>
    <xf numFmtId="0" fontId="28" fillId="0" borderId="4" xfId="3" applyFont="1" applyBorder="1" applyAlignment="1">
      <alignment horizontal="center" vertical="center" wrapText="1"/>
    </xf>
    <xf numFmtId="0" fontId="28" fillId="0" borderId="4" xfId="4" applyFont="1" applyBorder="1" applyAlignment="1">
      <alignment horizontal="center" wrapText="1"/>
    </xf>
    <xf numFmtId="49" fontId="29" fillId="2" borderId="4" xfId="3" applyNumberFormat="1" applyFont="1" applyFill="1" applyBorder="1" applyAlignment="1">
      <alignment horizontal="center" vertical="center" wrapText="1"/>
    </xf>
    <xf numFmtId="4" fontId="29" fillId="2" borderId="4" xfId="3" applyNumberFormat="1" applyFont="1" applyFill="1" applyBorder="1" applyAlignment="1">
      <alignment horizontal="right" vertical="center" wrapText="1"/>
    </xf>
    <xf numFmtId="49" fontId="28" fillId="0" borderId="4" xfId="3" applyNumberFormat="1" applyFont="1" applyBorder="1" applyAlignment="1">
      <alignment horizontal="center" vertical="center" wrapText="1"/>
    </xf>
    <xf numFmtId="171" fontId="28" fillId="0" borderId="4" xfId="3" applyNumberFormat="1" applyFont="1" applyBorder="1" applyAlignment="1">
      <alignment horizontal="right" vertical="center" wrapText="1"/>
    </xf>
    <xf numFmtId="4" fontId="28" fillId="0" borderId="4" xfId="3" applyNumberFormat="1" applyFont="1" applyBorder="1" applyAlignment="1">
      <alignment horizontal="right" vertical="center" wrapText="1"/>
    </xf>
    <xf numFmtId="4" fontId="28" fillId="0" borderId="4" xfId="3" applyNumberFormat="1" applyFont="1" applyBorder="1" applyAlignment="1">
      <alignment horizontal="center" vertical="center" wrapText="1"/>
    </xf>
    <xf numFmtId="4" fontId="29" fillId="2" borderId="4" xfId="3" applyNumberFormat="1" applyFont="1" applyFill="1" applyBorder="1" applyAlignment="1">
      <alignment horizontal="center" vertical="center" wrapText="1"/>
    </xf>
    <xf numFmtId="2" fontId="28" fillId="0" borderId="4" xfId="0" applyNumberFormat="1" applyFont="1" applyBorder="1" applyAlignment="1">
      <alignment horizontal="center" vertical="center" wrapText="1"/>
    </xf>
    <xf numFmtId="172" fontId="28" fillId="0" borderId="4" xfId="0" applyNumberFormat="1" applyFont="1" applyBorder="1" applyAlignment="1">
      <alignment horizontal="center" vertical="center" wrapText="1"/>
    </xf>
    <xf numFmtId="4" fontId="30" fillId="0" borderId="4" xfId="3" applyNumberFormat="1" applyFont="1" applyBorder="1" applyAlignment="1">
      <alignment horizontal="right" vertical="center" wrapText="1"/>
    </xf>
    <xf numFmtId="173" fontId="28" fillId="0" borderId="4" xfId="3" applyNumberFormat="1" applyFont="1" applyBorder="1" applyAlignment="1">
      <alignment horizontal="center" vertical="center" wrapText="1"/>
    </xf>
    <xf numFmtId="49" fontId="30" fillId="0" borderId="4" xfId="3" applyNumberFormat="1" applyFont="1" applyBorder="1" applyAlignment="1">
      <alignment horizontal="center" vertical="center" wrapText="1"/>
    </xf>
    <xf numFmtId="174" fontId="28" fillId="0" borderId="4" xfId="3" applyNumberFormat="1" applyFont="1" applyBorder="1" applyAlignment="1">
      <alignment horizontal="center" vertical="center" wrapText="1"/>
    </xf>
    <xf numFmtId="49" fontId="28" fillId="3" borderId="4" xfId="3" applyNumberFormat="1" applyFont="1" applyFill="1" applyBorder="1" applyAlignment="1">
      <alignment horizontal="center" vertical="center" wrapText="1"/>
    </xf>
    <xf numFmtId="4" fontId="28" fillId="3" borderId="4" xfId="3" applyNumberFormat="1" applyFont="1" applyFill="1" applyBorder="1" applyAlignment="1">
      <alignment horizontal="right" vertical="center" wrapText="1"/>
    </xf>
    <xf numFmtId="175" fontId="28" fillId="0" borderId="4" xfId="3" applyNumberFormat="1" applyFont="1" applyBorder="1" applyAlignment="1">
      <alignment horizontal="right" vertical="center" wrapText="1"/>
    </xf>
    <xf numFmtId="0" fontId="28" fillId="0" borderId="0" xfId="2" applyFont="1"/>
    <xf numFmtId="49" fontId="21" fillId="0" borderId="0" xfId="9" applyNumberFormat="1" applyFont="1" applyAlignment="1">
      <alignment horizontal="center"/>
    </xf>
    <xf numFmtId="0" fontId="20" fillId="0" borderId="4" xfId="9" applyFont="1" applyBorder="1" applyAlignment="1">
      <alignment horizontal="right" vertical="top" wrapText="1"/>
    </xf>
    <xf numFmtId="171" fontId="24" fillId="0" borderId="4" xfId="9" applyNumberFormat="1" applyFont="1" applyBorder="1" applyAlignment="1">
      <alignment horizontal="right" vertical="top"/>
    </xf>
    <xf numFmtId="0" fontId="24" fillId="0" borderId="4" xfId="9" applyFont="1" applyBorder="1" applyAlignment="1">
      <alignment horizontal="right" vertical="top" wrapText="1"/>
    </xf>
    <xf numFmtId="0" fontId="20" fillId="0" borderId="4" xfId="9" applyFont="1" applyBorder="1"/>
    <xf numFmtId="0" fontId="4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28" fillId="0" borderId="3" xfId="3" applyFont="1" applyBorder="1" applyAlignment="1">
      <alignment horizontal="center" vertical="center" wrapText="1"/>
    </xf>
    <xf numFmtId="0" fontId="28" fillId="0" borderId="6" xfId="3" applyFont="1" applyBorder="1" applyAlignment="1">
      <alignment horizontal="center" vertical="center" wrapText="1"/>
    </xf>
    <xf numFmtId="49" fontId="28" fillId="0" borderId="17" xfId="3" applyNumberFormat="1" applyFont="1" applyBorder="1" applyAlignment="1">
      <alignment horizontal="center" vertical="center" wrapText="1"/>
    </xf>
    <xf numFmtId="49" fontId="28" fillId="0" borderId="18" xfId="3" applyNumberFormat="1" applyFont="1" applyBorder="1" applyAlignment="1">
      <alignment horizontal="center" vertical="center" wrapText="1"/>
    </xf>
    <xf numFmtId="49" fontId="28" fillId="0" borderId="19" xfId="3" applyNumberFormat="1" applyFont="1" applyBorder="1" applyAlignment="1">
      <alignment horizontal="center" vertical="center" wrapText="1"/>
    </xf>
    <xf numFmtId="49" fontId="28" fillId="0" borderId="20" xfId="3" applyNumberFormat="1" applyFont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 wrapText="1"/>
    </xf>
    <xf numFmtId="0" fontId="28" fillId="0" borderId="8" xfId="3" applyFont="1" applyBorder="1" applyAlignment="1">
      <alignment horizontal="center" vertical="center" wrapText="1"/>
    </xf>
    <xf numFmtId="0" fontId="28" fillId="0" borderId="9" xfId="3" applyFont="1" applyBorder="1" applyAlignment="1">
      <alignment horizontal="center" vertical="center" wrapText="1"/>
    </xf>
    <xf numFmtId="0" fontId="28" fillId="0" borderId="7" xfId="4" applyFont="1" applyBorder="1" applyAlignment="1">
      <alignment horizontal="center" wrapText="1"/>
    </xf>
    <xf numFmtId="0" fontId="28" fillId="0" borderId="9" xfId="4" applyFont="1" applyBorder="1" applyAlignment="1">
      <alignment horizontal="center" wrapText="1"/>
    </xf>
    <xf numFmtId="0" fontId="29" fillId="2" borderId="7" xfId="3" applyFont="1" applyFill="1" applyBorder="1" applyAlignment="1">
      <alignment horizontal="left" vertical="center" wrapText="1"/>
    </xf>
    <xf numFmtId="0" fontId="29" fillId="2" borderId="9" xfId="3" applyFont="1" applyFill="1" applyBorder="1" applyAlignment="1">
      <alignment horizontal="left" vertical="center" wrapText="1"/>
    </xf>
    <xf numFmtId="0" fontId="28" fillId="0" borderId="7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9" fillId="2" borderId="8" xfId="3" applyFont="1" applyFill="1" applyBorder="1" applyAlignment="1">
      <alignment horizontal="left" vertical="center" wrapText="1"/>
    </xf>
    <xf numFmtId="0" fontId="30" fillId="0" borderId="7" xfId="3" applyFont="1" applyBorder="1" applyAlignment="1">
      <alignment horizontal="left" vertical="center" wrapText="1"/>
    </xf>
    <xf numFmtId="0" fontId="30" fillId="0" borderId="9" xfId="3" applyFont="1" applyBorder="1" applyAlignment="1">
      <alignment horizontal="left" vertical="center" wrapText="1"/>
    </xf>
    <xf numFmtId="0" fontId="28" fillId="0" borderId="4" xfId="3" applyFont="1" applyBorder="1" applyAlignment="1">
      <alignment horizontal="left" vertical="center" wrapText="1"/>
    </xf>
    <xf numFmtId="0" fontId="30" fillId="0" borderId="4" xfId="3" applyFont="1" applyBorder="1" applyAlignment="1">
      <alignment horizontal="left" vertical="center" wrapText="1"/>
    </xf>
    <xf numFmtId="0" fontId="28" fillId="3" borderId="4" xfId="3" applyFont="1" applyFill="1" applyBorder="1" applyAlignment="1">
      <alignment horizontal="left" vertical="center" wrapText="1"/>
    </xf>
    <xf numFmtId="0" fontId="18" fillId="0" borderId="1" xfId="9" applyFont="1" applyBorder="1" applyAlignment="1">
      <alignment horizontal="center" wrapText="1"/>
    </xf>
    <xf numFmtId="0" fontId="15" fillId="0" borderId="2" xfId="9" applyFont="1" applyBorder="1" applyAlignment="1">
      <alignment horizontal="center"/>
    </xf>
    <xf numFmtId="0" fontId="18" fillId="0" borderId="0" xfId="9" applyFont="1" applyAlignment="1">
      <alignment horizontal="center"/>
    </xf>
    <xf numFmtId="0" fontId="22" fillId="0" borderId="0" xfId="9" applyFont="1" applyAlignment="1">
      <alignment horizontal="center"/>
    </xf>
    <xf numFmtId="0" fontId="23" fillId="0" borderId="7" xfId="9" applyFont="1" applyBorder="1" applyAlignment="1">
      <alignment horizontal="left" vertical="center" wrapText="1"/>
    </xf>
    <xf numFmtId="0" fontId="23" fillId="0" borderId="8" xfId="9" applyFont="1" applyBorder="1" applyAlignment="1">
      <alignment horizontal="left" vertical="center" wrapText="1"/>
    </xf>
    <xf numFmtId="0" fontId="23" fillId="0" borderId="9" xfId="9" applyFont="1" applyBorder="1" applyAlignment="1">
      <alignment horizontal="left" vertical="center" wrapText="1"/>
    </xf>
    <xf numFmtId="0" fontId="24" fillId="0" borderId="7" xfId="9" applyFont="1" applyBorder="1" applyAlignment="1">
      <alignment horizontal="right" vertical="top" wrapText="1"/>
    </xf>
    <xf numFmtId="0" fontId="24" fillId="0" borderId="9" xfId="9" applyFont="1" applyBorder="1" applyAlignment="1">
      <alignment horizontal="right" vertical="top" wrapText="1"/>
    </xf>
    <xf numFmtId="0" fontId="19" fillId="0" borderId="7" xfId="9" applyFont="1" applyBorder="1" applyAlignment="1">
      <alignment horizontal="right" vertical="top" wrapText="1"/>
    </xf>
    <xf numFmtId="0" fontId="19" fillId="0" borderId="9" xfId="9" applyFont="1" applyBorder="1" applyAlignment="1">
      <alignment horizontal="right" vertical="top" wrapText="1"/>
    </xf>
    <xf numFmtId="0" fontId="18" fillId="0" borderId="0" xfId="8" applyFont="1" applyAlignment="1">
      <alignment horizontal="center" vertical="center" wrapText="1"/>
    </xf>
    <xf numFmtId="0" fontId="20" fillId="0" borderId="3" xfId="9" applyFont="1" applyBorder="1" applyAlignment="1">
      <alignment horizontal="center" vertical="center" wrapText="1"/>
    </xf>
    <xf numFmtId="0" fontId="20" fillId="0" borderId="5" xfId="9" applyFont="1" applyBorder="1" applyAlignment="1">
      <alignment horizontal="center" vertical="center" wrapText="1"/>
    </xf>
    <xf numFmtId="0" fontId="20" fillId="0" borderId="6" xfId="9" applyFont="1" applyBorder="1" applyAlignment="1">
      <alignment horizontal="center" vertical="center" wrapText="1"/>
    </xf>
    <xf numFmtId="0" fontId="20" fillId="0" borderId="7" xfId="9" applyFont="1" applyBorder="1" applyAlignment="1">
      <alignment horizontal="center" vertical="center" wrapText="1"/>
    </xf>
    <xf numFmtId="0" fontId="20" fillId="0" borderId="8" xfId="9" applyFont="1" applyBorder="1" applyAlignment="1">
      <alignment horizontal="center" vertical="center" wrapText="1"/>
    </xf>
    <xf numFmtId="0" fontId="20" fillId="0" borderId="9" xfId="9" applyFont="1" applyBorder="1" applyAlignment="1">
      <alignment horizontal="center" vertical="center" wrapText="1"/>
    </xf>
    <xf numFmtId="0" fontId="15" fillId="0" borderId="2" xfId="9" applyFont="1" applyBorder="1" applyAlignment="1">
      <alignment horizontal="center" vertical="top"/>
    </xf>
    <xf numFmtId="0" fontId="18" fillId="0" borderId="0" xfId="9" applyFont="1" applyAlignment="1">
      <alignment wrapText="1"/>
    </xf>
    <xf numFmtId="0" fontId="18" fillId="0" borderId="1" xfId="9" applyFont="1" applyBorder="1" applyAlignment="1">
      <alignment horizontal="left" wrapText="1"/>
    </xf>
    <xf numFmtId="0" fontId="31" fillId="0" borderId="7" xfId="9" applyFont="1" applyBorder="1" applyAlignment="1">
      <alignment horizontal="right"/>
    </xf>
    <xf numFmtId="0" fontId="31" fillId="0" borderId="9" xfId="9" applyFont="1" applyBorder="1" applyAlignment="1">
      <alignment horizontal="right"/>
    </xf>
    <xf numFmtId="0" fontId="20" fillId="0" borderId="7" xfId="9" applyFont="1" applyBorder="1" applyAlignment="1">
      <alignment horizontal="right" indent="1"/>
    </xf>
    <xf numFmtId="0" fontId="20" fillId="0" borderId="9" xfId="9" applyFont="1" applyBorder="1" applyAlignment="1">
      <alignment horizontal="right" indent="1"/>
    </xf>
    <xf numFmtId="0" fontId="20" fillId="0" borderId="4" xfId="9" applyFont="1" applyBorder="1" applyAlignment="1">
      <alignment horizontal="right" indent="1"/>
    </xf>
    <xf numFmtId="0" fontId="19" fillId="0" borderId="7" xfId="8" applyFont="1" applyBorder="1" applyAlignment="1">
      <alignment horizontal="right" vertical="top" wrapText="1"/>
    </xf>
    <xf numFmtId="0" fontId="19" fillId="0" borderId="9" xfId="8" applyFont="1" applyBorder="1" applyAlignment="1">
      <alignment horizontal="right" vertical="top" wrapText="1"/>
    </xf>
    <xf numFmtId="0" fontId="23" fillId="0" borderId="7" xfId="8" applyFont="1" applyBorder="1" applyAlignment="1">
      <alignment horizontal="left" vertical="center" wrapText="1"/>
    </xf>
    <xf numFmtId="0" fontId="23" fillId="0" borderId="8" xfId="8" applyFont="1" applyBorder="1" applyAlignment="1">
      <alignment horizontal="left" vertical="center" wrapText="1"/>
    </xf>
    <xf numFmtId="0" fontId="23" fillId="0" borderId="9" xfId="8" applyFont="1" applyBorder="1" applyAlignment="1">
      <alignment horizontal="left" vertical="center" wrapText="1"/>
    </xf>
    <xf numFmtId="0" fontId="24" fillId="0" borderId="7" xfId="8" applyFont="1" applyBorder="1" applyAlignment="1">
      <alignment horizontal="right" vertical="top" wrapText="1"/>
    </xf>
    <xf numFmtId="0" fontId="24" fillId="0" borderId="9" xfId="8" applyFont="1" applyBorder="1" applyAlignment="1">
      <alignment horizontal="right" vertical="top" wrapText="1"/>
    </xf>
    <xf numFmtId="0" fontId="15" fillId="0" borderId="2" xfId="8" applyFont="1" applyBorder="1" applyAlignment="1">
      <alignment horizontal="center" vertical="top"/>
    </xf>
    <xf numFmtId="0" fontId="18" fillId="0" borderId="0" xfId="8" applyFont="1" applyAlignment="1">
      <alignment wrapText="1"/>
    </xf>
    <xf numFmtId="0" fontId="20" fillId="0" borderId="3" xfId="8" applyFont="1" applyBorder="1" applyAlignment="1">
      <alignment horizontal="center" vertical="center" wrapText="1"/>
    </xf>
    <xf numFmtId="0" fontId="20" fillId="0" borderId="5" xfId="8" applyFont="1" applyBorder="1" applyAlignment="1">
      <alignment horizontal="center" vertical="center" wrapText="1"/>
    </xf>
    <xf numFmtId="0" fontId="20" fillId="0" borderId="6" xfId="8" applyFont="1" applyBorder="1" applyAlignment="1">
      <alignment horizontal="center" vertical="center" wrapText="1"/>
    </xf>
    <xf numFmtId="0" fontId="20" fillId="0" borderId="7" xfId="8" applyFont="1" applyBorder="1" applyAlignment="1">
      <alignment horizontal="center" vertical="center" wrapText="1"/>
    </xf>
    <xf numFmtId="0" fontId="20" fillId="0" borderId="8" xfId="8" applyFont="1" applyBorder="1" applyAlignment="1">
      <alignment horizontal="center" vertical="center" wrapText="1"/>
    </xf>
    <xf numFmtId="0" fontId="20" fillId="0" borderId="9" xfId="8" applyFont="1" applyBorder="1" applyAlignment="1">
      <alignment horizontal="center" vertical="center" wrapText="1"/>
    </xf>
    <xf numFmtId="0" fontId="18" fillId="0" borderId="1" xfId="8" applyFont="1" applyBorder="1" applyAlignment="1">
      <alignment horizontal="center" wrapText="1"/>
    </xf>
    <xf numFmtId="0" fontId="15" fillId="0" borderId="2" xfId="8" applyFont="1" applyBorder="1" applyAlignment="1">
      <alignment horizontal="center"/>
    </xf>
    <xf numFmtId="0" fontId="18" fillId="0" borderId="0" xfId="8" applyFont="1" applyAlignment="1">
      <alignment horizontal="center"/>
    </xf>
    <xf numFmtId="0" fontId="22" fillId="0" borderId="0" xfId="8" applyFont="1" applyAlignment="1">
      <alignment horizontal="center"/>
    </xf>
    <xf numFmtId="0" fontId="17" fillId="0" borderId="1" xfId="8" applyBorder="1" applyAlignment="1">
      <alignment wrapText="1"/>
    </xf>
  </cellXfs>
  <cellStyles count="11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" xfId="9" xr:uid="{DC7B6512-5D66-4F8D-A269-1206D4FE0A04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10" xr:uid="{3A9C97BB-64D1-49AD-A4FB-2051259A9E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6C958-519B-46B6-932E-D9EA5C650A0F}">
  <dimension ref="A1:M54"/>
  <sheetViews>
    <sheetView tabSelected="1" zoomScale="90" zoomScaleNormal="90" workbookViewId="0">
      <selection activeCell="C18" sqref="C18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64.28515625" style="2" customWidth="1"/>
    <col min="4" max="4" width="13.28515625" style="2" customWidth="1"/>
    <col min="5" max="5" width="10.7109375" style="116" customWidth="1"/>
    <col min="6" max="6" width="15.85546875" style="2" customWidth="1"/>
    <col min="7" max="7" width="29.140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26" t="s">
        <v>72</v>
      </c>
      <c r="F1" s="128" t="s">
        <v>73</v>
      </c>
      <c r="G1" s="129"/>
      <c r="H1" s="132" t="s">
        <v>74</v>
      </c>
      <c r="I1" s="133"/>
      <c r="J1" s="133"/>
      <c r="K1" s="134"/>
      <c r="L1" s="126" t="s">
        <v>75</v>
      </c>
      <c r="M1" s="126" t="s">
        <v>76</v>
      </c>
    </row>
    <row r="2" spans="1:13" ht="45" x14ac:dyDescent="0.2">
      <c r="A2" s="3"/>
      <c r="B2" s="3" t="s">
        <v>0</v>
      </c>
      <c r="C2" s="17" t="s">
        <v>34</v>
      </c>
      <c r="E2" s="127"/>
      <c r="F2" s="130"/>
      <c r="G2" s="131"/>
      <c r="H2" s="98" t="s">
        <v>77</v>
      </c>
      <c r="I2" s="98" t="s">
        <v>78</v>
      </c>
      <c r="J2" s="98" t="s">
        <v>79</v>
      </c>
      <c r="K2" s="98" t="s">
        <v>80</v>
      </c>
      <c r="L2" s="127"/>
      <c r="M2" s="127"/>
    </row>
    <row r="3" spans="1:13" x14ac:dyDescent="0.25">
      <c r="A3" s="4"/>
      <c r="B3" s="4"/>
      <c r="C3" s="4"/>
      <c r="E3" s="99">
        <v>1</v>
      </c>
      <c r="F3" s="135">
        <v>2</v>
      </c>
      <c r="G3" s="136"/>
      <c r="H3" s="99">
        <v>3</v>
      </c>
      <c r="I3" s="99">
        <v>4</v>
      </c>
      <c r="J3" s="99">
        <v>5</v>
      </c>
      <c r="K3" s="99">
        <v>6</v>
      </c>
      <c r="L3" s="99">
        <v>7</v>
      </c>
      <c r="M3" s="99">
        <v>8</v>
      </c>
    </row>
    <row r="4" spans="1:13" x14ac:dyDescent="0.2">
      <c r="A4" s="3"/>
      <c r="B4" s="3"/>
      <c r="C4" s="3"/>
      <c r="E4" s="100" t="s">
        <v>81</v>
      </c>
      <c r="F4" s="137" t="s">
        <v>82</v>
      </c>
      <c r="G4" s="138"/>
      <c r="H4" s="101"/>
      <c r="I4" s="101"/>
      <c r="J4" s="101"/>
      <c r="K4" s="101"/>
      <c r="L4" s="101"/>
      <c r="M4" s="101"/>
    </row>
    <row r="5" spans="1:13" x14ac:dyDescent="0.2">
      <c r="A5" s="3"/>
      <c r="B5" s="3"/>
      <c r="C5" s="3"/>
      <c r="E5" s="102" t="s">
        <v>83</v>
      </c>
      <c r="F5" s="139" t="s">
        <v>84</v>
      </c>
      <c r="G5" s="140"/>
      <c r="H5" s="103">
        <v>2982.0380800000003</v>
      </c>
      <c r="I5" s="104">
        <v>290415.38634999999</v>
      </c>
      <c r="J5" s="104">
        <v>15455.89386</v>
      </c>
      <c r="K5" s="103">
        <v>736.41646999999989</v>
      </c>
      <c r="L5" s="103">
        <f>SUM(H5:K5)</f>
        <v>309589.73476000002</v>
      </c>
      <c r="M5" s="105" t="s">
        <v>85</v>
      </c>
    </row>
    <row r="6" spans="1:13" ht="25.5" x14ac:dyDescent="0.2">
      <c r="A6" s="3"/>
      <c r="B6" s="5" t="s">
        <v>35</v>
      </c>
      <c r="C6" s="18">
        <f>C26</f>
        <v>434604.85042834101</v>
      </c>
      <c r="E6" s="102" t="s">
        <v>86</v>
      </c>
      <c r="F6" s="139" t="s">
        <v>87</v>
      </c>
      <c r="G6" s="140"/>
      <c r="H6" s="104">
        <f>H5*1.2</f>
        <v>3578.4456960000002</v>
      </c>
      <c r="I6" s="104">
        <f t="shared" ref="I6:K6" si="0">I5*1.2</f>
        <v>348498.46361999999</v>
      </c>
      <c r="J6" s="104">
        <f t="shared" si="0"/>
        <v>18547.072631999999</v>
      </c>
      <c r="K6" s="104">
        <f t="shared" si="0"/>
        <v>883.69976399999985</v>
      </c>
      <c r="L6" s="104">
        <f>SUM(H6:K6)</f>
        <v>371507.68171200005</v>
      </c>
      <c r="M6" s="105" t="s">
        <v>85</v>
      </c>
    </row>
    <row r="7" spans="1:13" x14ac:dyDescent="0.2">
      <c r="A7" s="3"/>
      <c r="B7" s="3"/>
      <c r="C7" s="3"/>
      <c r="E7" s="100" t="s">
        <v>105</v>
      </c>
      <c r="F7" s="137" t="s">
        <v>88</v>
      </c>
      <c r="G7" s="141"/>
      <c r="H7" s="141"/>
      <c r="I7" s="138"/>
      <c r="J7" s="101"/>
      <c r="K7" s="101"/>
      <c r="L7" s="101"/>
      <c r="M7" s="106"/>
    </row>
    <row r="8" spans="1:13" x14ac:dyDescent="0.2">
      <c r="A8" s="4"/>
      <c r="B8" s="4"/>
      <c r="C8" s="4"/>
      <c r="E8" s="102" t="s">
        <v>106</v>
      </c>
      <c r="F8" s="139" t="s">
        <v>89</v>
      </c>
      <c r="G8" s="140"/>
      <c r="H8" s="104">
        <v>346.154</v>
      </c>
      <c r="I8" s="104">
        <v>57832.815000000002</v>
      </c>
      <c r="J8" s="104">
        <v>3928.4349999999999</v>
      </c>
      <c r="K8" s="104">
        <v>208.47499999999999</v>
      </c>
      <c r="L8" s="107">
        <f>SUM(H8:K8)</f>
        <v>62315.879000000001</v>
      </c>
      <c r="M8" s="105" t="s">
        <v>85</v>
      </c>
    </row>
    <row r="9" spans="1:13" x14ac:dyDescent="0.2">
      <c r="A9" s="3"/>
      <c r="B9" s="3"/>
      <c r="C9" s="3"/>
      <c r="E9" s="102" t="s">
        <v>107</v>
      </c>
      <c r="F9" s="139" t="s">
        <v>90</v>
      </c>
      <c r="G9" s="140"/>
      <c r="H9" s="104">
        <v>1082.6290799999999</v>
      </c>
      <c r="I9" s="104">
        <v>93976.29535</v>
      </c>
      <c r="J9" s="104">
        <v>6271.0958600000004</v>
      </c>
      <c r="K9" s="104">
        <v>252.70247000000001</v>
      </c>
      <c r="L9" s="107">
        <f>SUM(H9:K9)</f>
        <v>101582.72276</v>
      </c>
      <c r="M9" s="105" t="s">
        <v>85</v>
      </c>
    </row>
    <row r="10" spans="1:13" x14ac:dyDescent="0.2">
      <c r="A10" s="3"/>
      <c r="B10" s="6" t="s">
        <v>47</v>
      </c>
      <c r="C10" s="3"/>
      <c r="E10" s="102" t="s">
        <v>108</v>
      </c>
      <c r="F10" s="139" t="s">
        <v>91</v>
      </c>
      <c r="G10" s="140"/>
      <c r="H10" s="104">
        <v>381.93099999999998</v>
      </c>
      <c r="I10" s="104">
        <v>56546.85</v>
      </c>
      <c r="J10" s="104">
        <v>4053.248</v>
      </c>
      <c r="K10" s="104">
        <v>119.006</v>
      </c>
      <c r="L10" s="108">
        <f t="shared" ref="L10:L12" si="1">SUM(H10:K10)</f>
        <v>61101.034999999996</v>
      </c>
      <c r="M10" s="105" t="s">
        <v>85</v>
      </c>
    </row>
    <row r="11" spans="1:13" x14ac:dyDescent="0.2">
      <c r="A11" s="3"/>
      <c r="B11" s="3"/>
      <c r="C11" s="3"/>
      <c r="E11" s="102" t="s">
        <v>109</v>
      </c>
      <c r="F11" s="139" t="s">
        <v>92</v>
      </c>
      <c r="G11" s="140"/>
      <c r="H11" s="104">
        <v>386.52800000000002</v>
      </c>
      <c r="I11" s="104">
        <v>36089.462</v>
      </c>
      <c r="J11" s="104">
        <v>0</v>
      </c>
      <c r="K11" s="104">
        <v>27.506</v>
      </c>
      <c r="L11" s="108">
        <f t="shared" si="1"/>
        <v>36503.495999999999</v>
      </c>
      <c r="M11" s="105" t="s">
        <v>85</v>
      </c>
    </row>
    <row r="12" spans="1:13" ht="15.75" x14ac:dyDescent="0.2">
      <c r="A12" s="7"/>
      <c r="B12" s="122" t="s">
        <v>36</v>
      </c>
      <c r="C12" s="122"/>
      <c r="E12" s="102" t="s">
        <v>110</v>
      </c>
      <c r="F12" s="139" t="s">
        <v>93</v>
      </c>
      <c r="G12" s="140"/>
      <c r="H12" s="104">
        <v>784.79600000000005</v>
      </c>
      <c r="I12" s="104">
        <v>45969.964</v>
      </c>
      <c r="J12" s="104">
        <v>1203.115</v>
      </c>
      <c r="K12" s="104">
        <v>128.727</v>
      </c>
      <c r="L12" s="108">
        <f t="shared" si="1"/>
        <v>48086.601999999999</v>
      </c>
      <c r="M12" s="105" t="s">
        <v>85</v>
      </c>
    </row>
    <row r="13" spans="1:13" x14ac:dyDescent="0.2">
      <c r="A13" s="3"/>
      <c r="B13" s="3"/>
      <c r="C13" s="3"/>
      <c r="E13" s="102"/>
      <c r="F13" s="142" t="s">
        <v>94</v>
      </c>
      <c r="G13" s="143"/>
      <c r="H13" s="109">
        <f>SUM(H8:H12)</f>
        <v>2982.0380800000003</v>
      </c>
      <c r="I13" s="109">
        <f>SUM(I8:I12)</f>
        <v>290415.38634999999</v>
      </c>
      <c r="J13" s="109">
        <f>SUM(J8:J12)</f>
        <v>15455.89386</v>
      </c>
      <c r="K13" s="109">
        <f>SUM(K8:K12)</f>
        <v>736.41646999999989</v>
      </c>
      <c r="L13" s="109">
        <f>SUM(L8:L12)</f>
        <v>309589.73476000002</v>
      </c>
      <c r="M13" s="105" t="s">
        <v>85</v>
      </c>
    </row>
    <row r="14" spans="1:13" ht="117.75" customHeight="1" x14ac:dyDescent="0.2">
      <c r="A14" s="3"/>
      <c r="B14" s="123" t="s">
        <v>135</v>
      </c>
      <c r="C14" s="123"/>
      <c r="E14" s="100" t="s">
        <v>111</v>
      </c>
      <c r="F14" s="137" t="s">
        <v>95</v>
      </c>
      <c r="G14" s="141"/>
      <c r="H14" s="141"/>
      <c r="I14" s="141"/>
      <c r="J14" s="138"/>
      <c r="K14" s="101"/>
      <c r="L14" s="101"/>
      <c r="M14" s="106"/>
    </row>
    <row r="15" spans="1:13" x14ac:dyDescent="0.2">
      <c r="A15" s="4"/>
      <c r="B15" s="124" t="str">
        <f>'ССР 2025г '!B14:G14</f>
        <v>О_2.1.12 Строительство электрических сетей 0,4-10(6)кВ в ж/районах города Братска по ул.Ангарская Экспедиция, ул.Мало-Амурская, ул.Баянская, ул. 1-я , 2-я, 3-я Таёжная, ул.Земляничная, ул.Апрельская, ул.Спасская, ул.Александровская, ул.Удьбинская, пер.Химлесхозовский, ул.Геологическая, ул.Рябикова, ул.Сосновая, ул.Дружбы, ул.Долголужская, ул.Чапаева, ул.Татевосова, ул.Лазо, ул.Молодёжная, ул.Ставропольская, ул.Вокзальная, ул.70 л.Октября, ул.Бразовская, ул.Гурьевская, ул.Лозовая, ул.Гидростроителей, ул.Путевая, ул.Горького, бул.Победы, ул.Комсомольская, ул.Прохладная, ул.Лазаревская, ул. 1-я и 2-я Энергетическая, ул.Святинская, ул.Русская, ул.Аэрофлотская, ул.Мира, ул.Гагарина, ул.Крупской, ул.Пионерская, ул.Металлургов, ул.Заводская, ул.Зверева, ул.Рябикова, ул.Муханова, ул.Свободная, ул.Душистая, ул.Южная, ул.Обручева (ВЛЗ - 5,4км, ВЛЗ в двух цепном исполнении - 0,6км, ВЛ - 1,7км, ВЛИ - 21,76км,  КЛ-10кВ - 11,9км, кл-0,4кВ - 5,48км, в т.ч.ГНБ - 4,77км,  ТП - 12шт (8шт по 0,4МВА, 4шт по 0,63МВА): 5,72МВА/ 47,5км)</v>
      </c>
      <c r="C15" s="124"/>
      <c r="E15" s="102" t="s">
        <v>112</v>
      </c>
      <c r="F15" s="144" t="s">
        <v>89</v>
      </c>
      <c r="G15" s="144"/>
      <c r="H15" s="115">
        <f>H8*$M$15/100</f>
        <v>373.15401200000002</v>
      </c>
      <c r="I15" s="115">
        <f t="shared" ref="I15:L15" si="2">I8*$M$15/100</f>
        <v>62343.774570000001</v>
      </c>
      <c r="J15" s="115">
        <f t="shared" si="2"/>
        <v>4234.85293</v>
      </c>
      <c r="K15" s="115">
        <f t="shared" si="2"/>
        <v>224.73605000000001</v>
      </c>
      <c r="L15" s="115">
        <f t="shared" si="2"/>
        <v>67176.517561999994</v>
      </c>
      <c r="M15" s="110">
        <v>107.8</v>
      </c>
    </row>
    <row r="16" spans="1:13" x14ac:dyDescent="0.2">
      <c r="A16" s="3"/>
      <c r="B16" s="3"/>
      <c r="C16" s="3"/>
      <c r="E16" s="102" t="s">
        <v>113</v>
      </c>
      <c r="F16" s="144" t="s">
        <v>90</v>
      </c>
      <c r="G16" s="144"/>
      <c r="H16" s="115">
        <f>H9*$M$15/100*$M$16/100</f>
        <v>1228.9290780967199</v>
      </c>
      <c r="I16" s="115">
        <f t="shared" ref="I16:L16" si="3">I9*$M$15/100*$M$16/100</f>
        <v>106675.68804582689</v>
      </c>
      <c r="J16" s="115">
        <f t="shared" si="3"/>
        <v>7118.5341279452396</v>
      </c>
      <c r="K16" s="115">
        <f t="shared" si="3"/>
        <v>286.85116558097997</v>
      </c>
      <c r="L16" s="115">
        <f t="shared" si="3"/>
        <v>115310.00241744984</v>
      </c>
      <c r="M16" s="110">
        <v>105.3</v>
      </c>
    </row>
    <row r="17" spans="1:13" ht="15.75" x14ac:dyDescent="0.2">
      <c r="A17" s="3"/>
      <c r="B17" s="3"/>
      <c r="C17" s="3"/>
      <c r="D17" s="12"/>
      <c r="E17" s="102" t="s">
        <v>114</v>
      </c>
      <c r="F17" s="144" t="s">
        <v>91</v>
      </c>
      <c r="G17" s="144"/>
      <c r="H17" s="115">
        <f>H10*$M$15/100*$M$16/100*$M$17/100</f>
        <v>452.61874975917601</v>
      </c>
      <c r="I17" s="115">
        <f t="shared" ref="I17:L17" si="4">I10*$M$15/100*$M$16/100*$M$17/100</f>
        <v>67012.535117127598</v>
      </c>
      <c r="J17" s="115">
        <f t="shared" si="4"/>
        <v>4803.4227183022076</v>
      </c>
      <c r="K17" s="115">
        <f t="shared" si="4"/>
        <v>141.03161810337599</v>
      </c>
      <c r="L17" s="115">
        <f t="shared" si="4"/>
        <v>72409.608203292359</v>
      </c>
      <c r="M17" s="110">
        <v>104.4</v>
      </c>
    </row>
    <row r="18" spans="1:13" ht="28.5" x14ac:dyDescent="0.2">
      <c r="A18" s="8" t="s">
        <v>6</v>
      </c>
      <c r="B18" s="11" t="s">
        <v>37</v>
      </c>
      <c r="C18" s="14" t="s">
        <v>38</v>
      </c>
      <c r="D18" s="12"/>
      <c r="E18" s="102" t="s">
        <v>115</v>
      </c>
      <c r="F18" s="144" t="s">
        <v>92</v>
      </c>
      <c r="G18" s="144"/>
      <c r="H18" s="115">
        <f>H11*$M$15/100*$M$16/100*$M$17/100*$M$18/100</f>
        <v>478.22149077089574</v>
      </c>
      <c r="I18" s="115">
        <f t="shared" ref="I18:L18" si="5">I11*$M$15/100*$M$16/100*$M$17/100*$M$18/100</f>
        <v>44650.727292096817</v>
      </c>
      <c r="J18" s="115">
        <f t="shared" si="5"/>
        <v>0</v>
      </c>
      <c r="K18" s="115">
        <f t="shared" si="5"/>
        <v>34.031067154628552</v>
      </c>
      <c r="L18" s="115">
        <f t="shared" si="5"/>
        <v>45162.979850022348</v>
      </c>
      <c r="M18" s="110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102" t="s">
        <v>116</v>
      </c>
      <c r="F19" s="144" t="s">
        <v>93</v>
      </c>
      <c r="G19" s="144"/>
      <c r="H19" s="115">
        <f>H12*$M$15/100*$M$16/100*$M$17/100*$M$18/100*$M$19/100</f>
        <v>1013.6905757051537</v>
      </c>
      <c r="I19" s="115">
        <f t="shared" ref="I19:L19" si="6">I12*$M$15/100*$M$16/100*$M$17/100*$M$18/100*$M$19/100</f>
        <v>59377.620773175688</v>
      </c>
      <c r="J19" s="115">
        <f t="shared" si="6"/>
        <v>1554.0170145993429</v>
      </c>
      <c r="K19" s="115">
        <f t="shared" si="6"/>
        <v>166.27167663800188</v>
      </c>
      <c r="L19" s="115">
        <f t="shared" si="6"/>
        <v>62111.600040118181</v>
      </c>
      <c r="M19" s="110">
        <v>104.4</v>
      </c>
    </row>
    <row r="20" spans="1:13" x14ac:dyDescent="0.2">
      <c r="A20" s="9">
        <v>1</v>
      </c>
      <c r="B20" s="13" t="s">
        <v>39</v>
      </c>
      <c r="C20" s="16">
        <v>309589.73476000002</v>
      </c>
      <c r="D20" s="19"/>
      <c r="E20" s="111"/>
      <c r="F20" s="145" t="s">
        <v>94</v>
      </c>
      <c r="G20" s="145"/>
      <c r="H20" s="109">
        <f>SUM(H15:H19)</f>
        <v>3546.6139063319451</v>
      </c>
      <c r="I20" s="109">
        <f t="shared" ref="I20:K20" si="7">SUM(I15:I19)</f>
        <v>340060.345798227</v>
      </c>
      <c r="J20" s="109">
        <f t="shared" si="7"/>
        <v>17710.82679084679</v>
      </c>
      <c r="K20" s="109">
        <f t="shared" si="7"/>
        <v>852.92157747698639</v>
      </c>
      <c r="L20" s="109">
        <f>SUM(L15:L19)</f>
        <v>362170.70807288273</v>
      </c>
      <c r="M20" s="112"/>
    </row>
    <row r="21" spans="1:13" x14ac:dyDescent="0.2">
      <c r="A21" s="9">
        <v>1.1000000000000001</v>
      </c>
      <c r="B21" s="13" t="s">
        <v>40</v>
      </c>
      <c r="C21" s="16">
        <v>301981.94935000001</v>
      </c>
      <c r="D21" s="20"/>
      <c r="E21" s="100" t="s">
        <v>117</v>
      </c>
      <c r="F21" s="137" t="s">
        <v>98</v>
      </c>
      <c r="G21" s="141"/>
      <c r="H21" s="141"/>
      <c r="I21" s="141"/>
      <c r="J21" s="138"/>
      <c r="K21" s="104"/>
      <c r="L21" s="104"/>
      <c r="M21" s="112"/>
    </row>
    <row r="22" spans="1:13" x14ac:dyDescent="0.2">
      <c r="A22" s="9">
        <v>1.2</v>
      </c>
      <c r="B22" s="13" t="s">
        <v>41</v>
      </c>
      <c r="C22" s="16">
        <v>16241.58086</v>
      </c>
      <c r="D22" s="20"/>
      <c r="E22" s="102" t="s">
        <v>118</v>
      </c>
      <c r="F22" s="144" t="s">
        <v>89</v>
      </c>
      <c r="G22" s="144"/>
      <c r="H22" s="104">
        <f>H8*$M$22/100*1.2</f>
        <v>447.78481440000002</v>
      </c>
      <c r="I22" s="104">
        <f t="shared" ref="I22:K22" si="8">I8*$M$22/100*1.2</f>
        <v>74812.529483999999</v>
      </c>
      <c r="J22" s="104">
        <f t="shared" si="8"/>
        <v>5081.8235159999995</v>
      </c>
      <c r="K22" s="104">
        <f t="shared" si="8"/>
        <v>269.68326000000002</v>
      </c>
      <c r="L22" s="104">
        <f>SUM(H22:K22)</f>
        <v>80611.82107440001</v>
      </c>
      <c r="M22" s="110">
        <v>107.8</v>
      </c>
    </row>
    <row r="23" spans="1:13" x14ac:dyDescent="0.2">
      <c r="A23" s="9">
        <v>1.3</v>
      </c>
      <c r="B23" s="13" t="s">
        <v>42</v>
      </c>
      <c r="C23" s="16">
        <v>3829.3805500000003</v>
      </c>
      <c r="D23" s="20"/>
      <c r="E23" s="102" t="s">
        <v>119</v>
      </c>
      <c r="F23" s="144" t="s">
        <v>90</v>
      </c>
      <c r="G23" s="144"/>
      <c r="H23" s="104">
        <f>H9*$M$22/100*$M$23/100*1.2</f>
        <v>1474.7148937160639</v>
      </c>
      <c r="I23" s="104">
        <f t="shared" ref="I23:K23" si="9">I9*$M$22/100*$M$23/100*1.2</f>
        <v>128010.82565499225</v>
      </c>
      <c r="J23" s="104">
        <f t="shared" si="9"/>
        <v>8542.2409535342867</v>
      </c>
      <c r="K23" s="104">
        <f t="shared" si="9"/>
        <v>344.22139869717597</v>
      </c>
      <c r="L23" s="104">
        <f t="shared" ref="L23:L26" si="10">SUM(H23:K23)</f>
        <v>138372.00290093978</v>
      </c>
      <c r="M23" s="110">
        <v>105.3</v>
      </c>
    </row>
    <row r="24" spans="1:13" x14ac:dyDescent="0.2">
      <c r="A24" s="9">
        <v>2</v>
      </c>
      <c r="B24" s="13" t="s">
        <v>43</v>
      </c>
      <c r="C24" s="16">
        <v>371507.68231</v>
      </c>
      <c r="E24" s="102" t="s">
        <v>120</v>
      </c>
      <c r="F24" s="144" t="s">
        <v>91</v>
      </c>
      <c r="G24" s="144"/>
      <c r="H24" s="104">
        <f>H10*$M$22/100*$M$23/100*$M$24/100*1.2</f>
        <v>543.14249971101117</v>
      </c>
      <c r="I24" s="104">
        <f t="shared" ref="I24:K24" si="11">I10*$M$22/100*$M$23/100*$M$24/100*1.2</f>
        <v>80415.042140553109</v>
      </c>
      <c r="J24" s="104">
        <f t="shared" si="11"/>
        <v>5764.1072619626493</v>
      </c>
      <c r="K24" s="104">
        <f t="shared" si="11"/>
        <v>169.23794172405118</v>
      </c>
      <c r="L24" s="104">
        <f t="shared" si="10"/>
        <v>86891.529843950819</v>
      </c>
      <c r="M24" s="110">
        <v>104.4</v>
      </c>
    </row>
    <row r="25" spans="1:13" x14ac:dyDescent="0.2">
      <c r="A25" s="9">
        <v>2.1</v>
      </c>
      <c r="B25" s="13" t="s">
        <v>44</v>
      </c>
      <c r="C25" s="16">
        <v>61917.947549999997</v>
      </c>
      <c r="E25" s="102" t="s">
        <v>121</v>
      </c>
      <c r="F25" s="144" t="s">
        <v>92</v>
      </c>
      <c r="G25" s="144"/>
      <c r="H25" s="104">
        <f>H11*$M$22/100*$M$23/100*$M$24/100*$M$25/100*1.2</f>
        <v>573.86578892507487</v>
      </c>
      <c r="I25" s="104">
        <f t="shared" ref="I25:K25" si="12">I11*$M$22/100*$M$23/100*$M$24/100*$M$25/100*1.2</f>
        <v>53580.872750516181</v>
      </c>
      <c r="J25" s="104">
        <f t="shared" si="12"/>
        <v>0</v>
      </c>
      <c r="K25" s="104">
        <f t="shared" si="12"/>
        <v>40.837280585554261</v>
      </c>
      <c r="L25" s="104">
        <f t="shared" si="10"/>
        <v>54195.57582002681</v>
      </c>
      <c r="M25" s="110">
        <v>104.4</v>
      </c>
    </row>
    <row r="26" spans="1:13" ht="24" x14ac:dyDescent="0.2">
      <c r="A26" s="9">
        <v>3</v>
      </c>
      <c r="B26" s="13" t="s">
        <v>45</v>
      </c>
      <c r="C26" s="16">
        <v>434604.85042834101</v>
      </c>
      <c r="D26" s="97">
        <f>C26/1.2</f>
        <v>362170.70869028417</v>
      </c>
      <c r="E26" s="102" t="s">
        <v>122</v>
      </c>
      <c r="F26" s="144" t="s">
        <v>93</v>
      </c>
      <c r="G26" s="144"/>
      <c r="H26" s="104">
        <f>H12*$M$22/100*$M$23/100*$M$24/100*$M$25/100*$M$26/100*1.2</f>
        <v>1216.4286908461845</v>
      </c>
      <c r="I26" s="104">
        <f t="shared" ref="I26:K26" si="13">I12*$M$22/100*$M$23/100*$M$24/100*$M$25/100*$M$26/100*1.2</f>
        <v>71253.144927810819</v>
      </c>
      <c r="J26" s="104">
        <f t="shared" si="13"/>
        <v>1864.8204175192113</v>
      </c>
      <c r="K26" s="104">
        <f t="shared" si="13"/>
        <v>199.52601196560224</v>
      </c>
      <c r="L26" s="104">
        <f t="shared" si="10"/>
        <v>74533.920048141808</v>
      </c>
      <c r="M26" s="110">
        <v>104.4</v>
      </c>
    </row>
    <row r="27" spans="1:13" x14ac:dyDescent="0.2">
      <c r="A27" s="3"/>
      <c r="C27" s="3"/>
      <c r="E27" s="102"/>
      <c r="F27" s="145" t="s">
        <v>94</v>
      </c>
      <c r="G27" s="145"/>
      <c r="H27" s="109">
        <f>SUM(H22:H26)</f>
        <v>4255.9366875983342</v>
      </c>
      <c r="I27" s="109">
        <f t="shared" ref="I27:K27" si="14">SUM(I22:I26)</f>
        <v>408072.41495787236</v>
      </c>
      <c r="J27" s="109">
        <f t="shared" si="14"/>
        <v>21252.992149016147</v>
      </c>
      <c r="K27" s="109">
        <f t="shared" si="14"/>
        <v>1023.5058929723838</v>
      </c>
      <c r="L27" s="109">
        <f>SUM(L22:L26)</f>
        <v>434604.84968745924</v>
      </c>
      <c r="M27" s="112"/>
    </row>
    <row r="28" spans="1:13" ht="25.5" customHeight="1" x14ac:dyDescent="0.2">
      <c r="A28" s="125" t="s">
        <v>46</v>
      </c>
      <c r="B28" s="125"/>
      <c r="C28" s="125"/>
      <c r="E28" s="113" t="s">
        <v>96</v>
      </c>
      <c r="F28" s="146" t="s">
        <v>99</v>
      </c>
      <c r="G28" s="146"/>
      <c r="H28" s="114">
        <f>H20</f>
        <v>3546.6139063319451</v>
      </c>
      <c r="I28" s="114">
        <f t="shared" ref="I28" si="15">I20</f>
        <v>340060.345798227</v>
      </c>
      <c r="J28" s="114">
        <f>J20</f>
        <v>17710.82679084679</v>
      </c>
      <c r="K28" s="114">
        <f>K20</f>
        <v>852.92157747698639</v>
      </c>
      <c r="L28" s="114">
        <f>L20</f>
        <v>362170.70807288273</v>
      </c>
      <c r="M28" s="105" t="s">
        <v>85</v>
      </c>
    </row>
    <row r="29" spans="1:13" x14ac:dyDescent="0.2">
      <c r="E29" s="113" t="s">
        <v>97</v>
      </c>
      <c r="F29" s="146" t="s">
        <v>100</v>
      </c>
      <c r="G29" s="146"/>
      <c r="H29" s="114">
        <f>H27</f>
        <v>4255.9366875983342</v>
      </c>
      <c r="I29" s="114">
        <f t="shared" ref="I29:K29" si="16">I27</f>
        <v>408072.41495787236</v>
      </c>
      <c r="J29" s="114">
        <f t="shared" si="16"/>
        <v>21252.992149016147</v>
      </c>
      <c r="K29" s="114">
        <f t="shared" si="16"/>
        <v>1023.5058929723838</v>
      </c>
      <c r="L29" s="114">
        <f>SUM(H29:K29)</f>
        <v>434604.84968745924</v>
      </c>
      <c r="M29" s="105" t="s">
        <v>85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CF48-982E-4C36-8001-3C102D47B145}">
  <dimension ref="A1:D54"/>
  <sheetViews>
    <sheetView zoomScale="90" zoomScaleNormal="90" workbookViewId="0">
      <selection activeCell="C16" sqref="C16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84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101</v>
      </c>
      <c r="C6" s="18">
        <f>C26</f>
        <v>74533.920823138556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47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2" t="s">
        <v>36</v>
      </c>
      <c r="C12" s="122"/>
    </row>
    <row r="13" spans="1:3" ht="15" x14ac:dyDescent="0.2">
      <c r="A13" s="3"/>
      <c r="B13" s="3"/>
      <c r="C13" s="3"/>
    </row>
    <row r="14" spans="1:3" ht="105" customHeight="1" x14ac:dyDescent="0.2">
      <c r="A14" s="3"/>
      <c r="B14" s="123" t="s">
        <v>135</v>
      </c>
      <c r="C14" s="123"/>
    </row>
    <row r="15" spans="1:3" ht="15" x14ac:dyDescent="0.2">
      <c r="A15" s="4"/>
      <c r="B15" s="124" t="s">
        <v>5</v>
      </c>
      <c r="C15" s="124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6</v>
      </c>
      <c r="B18" s="11" t="s">
        <v>37</v>
      </c>
      <c r="C18" s="14" t="s">
        <v>38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39</v>
      </c>
      <c r="C20" s="37">
        <v>48086.601999999999</v>
      </c>
      <c r="D20" s="19"/>
    </row>
    <row r="21" spans="1:4" x14ac:dyDescent="0.2">
      <c r="A21" s="9">
        <v>1.1000000000000001</v>
      </c>
      <c r="B21" s="13" t="s">
        <v>40</v>
      </c>
      <c r="C21" s="67">
        <v>45969.964</v>
      </c>
      <c r="D21" s="20"/>
    </row>
    <row r="22" spans="1:4" x14ac:dyDescent="0.2">
      <c r="A22" s="9">
        <v>1.2</v>
      </c>
      <c r="B22" s="13" t="s">
        <v>41</v>
      </c>
      <c r="C22" s="67">
        <v>1203.115</v>
      </c>
      <c r="D22" s="20"/>
    </row>
    <row r="23" spans="1:4" x14ac:dyDescent="0.2">
      <c r="A23" s="9">
        <v>1.3</v>
      </c>
      <c r="B23" s="13" t="s">
        <v>42</v>
      </c>
      <c r="C23" s="67">
        <v>913.52300000000002</v>
      </c>
      <c r="D23" s="20"/>
    </row>
    <row r="24" spans="1:4" x14ac:dyDescent="0.2">
      <c r="A24" s="9">
        <v>2</v>
      </c>
      <c r="B24" s="13" t="s">
        <v>43</v>
      </c>
      <c r="C24" s="67">
        <v>57703.923000000003</v>
      </c>
    </row>
    <row r="25" spans="1:4" x14ac:dyDescent="0.2">
      <c r="A25" s="9">
        <v>2.1</v>
      </c>
      <c r="B25" s="13" t="s">
        <v>44</v>
      </c>
      <c r="C25" s="39">
        <v>9617.3209999999999</v>
      </c>
    </row>
    <row r="26" spans="1:4" ht="24" x14ac:dyDescent="0.2">
      <c r="A26" s="9">
        <v>3</v>
      </c>
      <c r="B26" s="13" t="s">
        <v>45</v>
      </c>
      <c r="C26" s="40">
        <v>74533.920823138556</v>
      </c>
      <c r="D26" s="96">
        <f>C26/1.2</f>
        <v>62111.600685948797</v>
      </c>
    </row>
    <row r="27" spans="1:4" ht="15" x14ac:dyDescent="0.2">
      <c r="A27" s="3"/>
      <c r="C27" s="3"/>
    </row>
    <row r="28" spans="1:4" ht="25.5" customHeight="1" x14ac:dyDescent="0.2">
      <c r="A28" s="125" t="s">
        <v>46</v>
      </c>
      <c r="B28" s="125"/>
      <c r="C28" s="125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5F88F-B73E-4017-8D91-58E549E89357}">
  <sheetPr>
    <pageSetUpPr fitToPage="1"/>
  </sheetPr>
  <dimension ref="A1:BB45"/>
  <sheetViews>
    <sheetView topLeftCell="A4" workbookViewId="0">
      <selection activeCell="H16" sqref="H16"/>
    </sheetView>
  </sheetViews>
  <sheetFormatPr defaultColWidth="9.140625" defaultRowHeight="11.25" customHeight="1" x14ac:dyDescent="0.2"/>
  <cols>
    <col min="1" max="1" width="6.7109375" style="41" customWidth="1"/>
    <col min="2" max="2" width="22.28515625" style="41" customWidth="1"/>
    <col min="3" max="3" width="34.28515625" style="41" customWidth="1"/>
    <col min="4" max="6" width="19.85546875" style="41" customWidth="1"/>
    <col min="7" max="7" width="23.7109375" style="41" customWidth="1"/>
    <col min="8" max="8" width="19.85546875" style="41" customWidth="1"/>
    <col min="9" max="13" width="113.7109375" style="43" hidden="1" customWidth="1"/>
    <col min="14" max="19" width="136" style="43" hidden="1" customWidth="1"/>
    <col min="20" max="26" width="155.85546875" style="43" hidden="1" customWidth="1"/>
    <col min="27" max="27" width="162.5703125" style="43" hidden="1" customWidth="1"/>
    <col min="28" max="30" width="56.5703125" style="43" hidden="1" customWidth="1"/>
    <col min="31" max="32" width="54.140625" style="43" hidden="1" customWidth="1"/>
    <col min="33" max="40" width="79.42578125" style="43" hidden="1" customWidth="1"/>
    <col min="41" max="44" width="83.140625" style="43" hidden="1" customWidth="1"/>
    <col min="45" max="48" width="79.42578125" style="43" hidden="1" customWidth="1"/>
    <col min="49" max="50" width="54.140625" style="43" hidden="1" customWidth="1"/>
    <col min="51" max="54" width="79.42578125" style="43" hidden="1" customWidth="1"/>
    <col min="55" max="16384" width="9.140625" style="41"/>
  </cols>
  <sheetData>
    <row r="1" spans="1:19" x14ac:dyDescent="0.2">
      <c r="H1" s="42" t="s">
        <v>51</v>
      </c>
    </row>
    <row r="2" spans="1:19" x14ac:dyDescent="0.2">
      <c r="A2" s="44"/>
      <c r="B2" s="44"/>
      <c r="C2" s="44"/>
      <c r="D2" s="44"/>
      <c r="E2" s="44"/>
      <c r="F2" s="44"/>
      <c r="G2" s="44"/>
      <c r="H2" s="45" t="s">
        <v>52</v>
      </c>
    </row>
    <row r="3" spans="1:19" x14ac:dyDescent="0.2">
      <c r="A3" s="44"/>
      <c r="B3" s="44"/>
      <c r="C3" s="44"/>
      <c r="D3" s="44"/>
      <c r="E3" s="44"/>
      <c r="F3" s="44"/>
      <c r="G3" s="44"/>
      <c r="H3" s="42"/>
    </row>
    <row r="4" spans="1:19" x14ac:dyDescent="0.2">
      <c r="A4" s="44"/>
      <c r="B4" s="44" t="s">
        <v>0</v>
      </c>
      <c r="C4" s="188" t="s">
        <v>34</v>
      </c>
      <c r="D4" s="188"/>
      <c r="E4" s="188"/>
      <c r="F4" s="188"/>
      <c r="G4" s="188"/>
      <c r="H4" s="44"/>
      <c r="I4" s="46" t="s">
        <v>1</v>
      </c>
      <c r="J4" s="46" t="s">
        <v>2</v>
      </c>
      <c r="K4" s="46" t="s">
        <v>2</v>
      </c>
      <c r="L4" s="46" t="s">
        <v>2</v>
      </c>
      <c r="M4" s="46" t="s">
        <v>2</v>
      </c>
    </row>
    <row r="5" spans="1:19" ht="10.5" customHeight="1" x14ac:dyDescent="0.2">
      <c r="A5" s="44"/>
      <c r="B5" s="44"/>
      <c r="C5" s="189" t="s">
        <v>3</v>
      </c>
      <c r="D5" s="189"/>
      <c r="E5" s="189"/>
      <c r="F5" s="189"/>
      <c r="G5" s="189"/>
      <c r="H5" s="44"/>
    </row>
    <row r="6" spans="1:19" ht="17.25" customHeight="1" x14ac:dyDescent="0.2">
      <c r="A6" s="44"/>
      <c r="B6" s="44" t="s">
        <v>48</v>
      </c>
      <c r="C6" s="47"/>
      <c r="D6" s="47"/>
      <c r="E6" s="47"/>
      <c r="F6" s="47"/>
      <c r="G6" s="47"/>
      <c r="H6" s="44"/>
    </row>
    <row r="7" spans="1:19" ht="17.25" customHeight="1" x14ac:dyDescent="0.2">
      <c r="A7" s="44"/>
      <c r="B7" s="44"/>
      <c r="C7" s="47"/>
      <c r="D7" s="47"/>
      <c r="E7" s="47"/>
      <c r="F7" s="47"/>
      <c r="G7" s="47"/>
      <c r="H7" s="44"/>
    </row>
    <row r="8" spans="1:19" ht="17.25" customHeight="1" x14ac:dyDescent="0.2">
      <c r="A8" s="44"/>
      <c r="B8" s="48" t="s">
        <v>70</v>
      </c>
      <c r="C8" s="47"/>
      <c r="D8" s="47"/>
      <c r="E8" s="47"/>
      <c r="F8" s="47"/>
      <c r="G8" s="47"/>
      <c r="H8" s="44"/>
    </row>
    <row r="9" spans="1:19" ht="17.25" customHeight="1" x14ac:dyDescent="0.2">
      <c r="A9" s="44"/>
      <c r="B9" s="44"/>
      <c r="C9" s="190"/>
      <c r="D9" s="190"/>
      <c r="E9" s="190"/>
      <c r="F9" s="190"/>
      <c r="G9" s="190"/>
      <c r="H9" s="44"/>
    </row>
    <row r="10" spans="1:19" ht="11.25" customHeight="1" x14ac:dyDescent="0.25">
      <c r="A10" s="49"/>
      <c r="B10" s="49"/>
      <c r="C10" s="189" t="s">
        <v>4</v>
      </c>
      <c r="D10" s="189"/>
      <c r="E10" s="189"/>
      <c r="F10" s="189"/>
      <c r="G10" s="189"/>
      <c r="H10" s="49"/>
    </row>
    <row r="11" spans="1:19" ht="11.25" customHeight="1" x14ac:dyDescent="0.25">
      <c r="A11" s="49"/>
      <c r="B11" s="49"/>
      <c r="C11" s="47"/>
      <c r="D11" s="47"/>
      <c r="E11" s="47"/>
      <c r="F11" s="47"/>
      <c r="G11" s="47"/>
      <c r="H11" s="49"/>
    </row>
    <row r="12" spans="1:19" ht="18" x14ac:dyDescent="0.25">
      <c r="A12" s="49"/>
      <c r="B12" s="191" t="s">
        <v>49</v>
      </c>
      <c r="C12" s="191"/>
      <c r="D12" s="191"/>
      <c r="E12" s="191"/>
      <c r="F12" s="191"/>
      <c r="G12" s="191"/>
      <c r="H12" s="49"/>
    </row>
    <row r="13" spans="1:19" ht="11.25" customHeight="1" x14ac:dyDescent="0.25">
      <c r="A13" s="49"/>
      <c r="B13" s="49"/>
      <c r="C13" s="47"/>
      <c r="D13" s="47"/>
      <c r="E13" s="47"/>
      <c r="F13" s="47"/>
      <c r="G13" s="47"/>
      <c r="H13" s="49"/>
    </row>
    <row r="14" spans="1:19" ht="11.25" customHeight="1" x14ac:dyDescent="0.25">
      <c r="A14" s="49"/>
      <c r="B14" s="49"/>
      <c r="C14" s="47"/>
      <c r="D14" s="47"/>
      <c r="E14" s="47"/>
      <c r="F14" s="47"/>
      <c r="G14" s="47"/>
      <c r="H14" s="49"/>
    </row>
    <row r="15" spans="1:19" ht="11.25" customHeight="1" x14ac:dyDescent="0.25">
      <c r="A15" s="49"/>
      <c r="B15" s="49"/>
      <c r="C15" s="47"/>
      <c r="D15" s="47"/>
      <c r="E15" s="47"/>
      <c r="F15" s="47"/>
      <c r="G15" s="47"/>
      <c r="H15" s="49"/>
    </row>
    <row r="16" spans="1:19" ht="81.75" customHeight="1" x14ac:dyDescent="0.2">
      <c r="A16" s="46"/>
      <c r="B16" s="158" t="s">
        <v>135</v>
      </c>
      <c r="C16" s="158"/>
      <c r="D16" s="158"/>
      <c r="E16" s="158"/>
      <c r="F16" s="158"/>
      <c r="G16" s="158"/>
      <c r="H16" s="46"/>
      <c r="N16" s="46" t="s">
        <v>62</v>
      </c>
      <c r="O16" s="46" t="s">
        <v>2</v>
      </c>
      <c r="P16" s="46" t="s">
        <v>2</v>
      </c>
      <c r="Q16" s="46" t="s">
        <v>2</v>
      </c>
      <c r="R16" s="46" t="s">
        <v>2</v>
      </c>
      <c r="S16" s="46" t="s">
        <v>2</v>
      </c>
    </row>
    <row r="17" spans="1:54" ht="13.5" customHeight="1" x14ac:dyDescent="0.2">
      <c r="A17" s="50"/>
      <c r="B17" s="180" t="s">
        <v>5</v>
      </c>
      <c r="C17" s="180"/>
      <c r="D17" s="180"/>
      <c r="E17" s="180"/>
      <c r="F17" s="180"/>
      <c r="G17" s="180"/>
      <c r="H17" s="50"/>
    </row>
    <row r="18" spans="1:54" ht="9.75" customHeight="1" x14ac:dyDescent="0.2">
      <c r="A18" s="44"/>
      <c r="B18" s="44"/>
      <c r="C18" s="44"/>
      <c r="D18" s="51"/>
      <c r="E18" s="51"/>
      <c r="F18" s="51"/>
      <c r="G18" s="52"/>
      <c r="H18" s="52"/>
    </row>
    <row r="19" spans="1:54" x14ac:dyDescent="0.2">
      <c r="A19" s="53"/>
      <c r="B19" s="181" t="s">
        <v>63</v>
      </c>
      <c r="C19" s="181"/>
      <c r="D19" s="181"/>
      <c r="E19" s="181"/>
      <c r="F19" s="181"/>
      <c r="G19" s="181"/>
      <c r="H19" s="181"/>
      <c r="T19" s="46" t="s">
        <v>53</v>
      </c>
      <c r="U19" s="46" t="s">
        <v>2</v>
      </c>
      <c r="V19" s="46" t="s">
        <v>2</v>
      </c>
      <c r="W19" s="46" t="s">
        <v>2</v>
      </c>
      <c r="X19" s="46" t="s">
        <v>2</v>
      </c>
      <c r="Y19" s="46" t="s">
        <v>2</v>
      </c>
      <c r="Z19" s="46" t="s">
        <v>2</v>
      </c>
    </row>
    <row r="20" spans="1:54" ht="9.75" customHeight="1" x14ac:dyDescent="0.2">
      <c r="A20" s="44"/>
      <c r="B20" s="44"/>
      <c r="C20" s="44"/>
      <c r="D20" s="47"/>
      <c r="E20" s="47"/>
      <c r="F20" s="47"/>
      <c r="G20" s="47"/>
      <c r="H20" s="47"/>
    </row>
    <row r="21" spans="1:54" ht="16.5" customHeight="1" x14ac:dyDescent="0.2">
      <c r="A21" s="182" t="s">
        <v>6</v>
      </c>
      <c r="B21" s="182" t="s">
        <v>54</v>
      </c>
      <c r="C21" s="182" t="s">
        <v>55</v>
      </c>
      <c r="D21" s="185" t="s">
        <v>56</v>
      </c>
      <c r="E21" s="186"/>
      <c r="F21" s="186"/>
      <c r="G21" s="186"/>
      <c r="H21" s="187"/>
      <c r="I21" s="54"/>
    </row>
    <row r="22" spans="1:54" ht="58.5" customHeight="1" x14ac:dyDescent="0.2">
      <c r="A22" s="183"/>
      <c r="B22" s="183"/>
      <c r="C22" s="183"/>
      <c r="D22" s="182" t="s">
        <v>57</v>
      </c>
      <c r="E22" s="182" t="s">
        <v>7</v>
      </c>
      <c r="F22" s="182" t="s">
        <v>8</v>
      </c>
      <c r="G22" s="182" t="s">
        <v>9</v>
      </c>
      <c r="H22" s="182" t="s">
        <v>58</v>
      </c>
      <c r="I22" s="54"/>
    </row>
    <row r="23" spans="1:54" ht="3.75" customHeight="1" x14ac:dyDescent="0.2">
      <c r="A23" s="184"/>
      <c r="B23" s="184"/>
      <c r="C23" s="184"/>
      <c r="D23" s="184"/>
      <c r="E23" s="184"/>
      <c r="F23" s="184"/>
      <c r="G23" s="184"/>
      <c r="H23" s="184"/>
      <c r="I23" s="54"/>
    </row>
    <row r="24" spans="1:54" x14ac:dyDescent="0.2">
      <c r="A24" s="55">
        <v>1</v>
      </c>
      <c r="B24" s="55">
        <v>2</v>
      </c>
      <c r="C24" s="55">
        <v>3</v>
      </c>
      <c r="D24" s="55">
        <v>4</v>
      </c>
      <c r="E24" s="55">
        <v>5</v>
      </c>
      <c r="F24" s="55">
        <v>6</v>
      </c>
      <c r="G24" s="55">
        <v>7</v>
      </c>
      <c r="H24" s="55">
        <v>8</v>
      </c>
      <c r="I24" s="54"/>
    </row>
    <row r="25" spans="1:54" s="58" customFormat="1" ht="14.25" x14ac:dyDescent="0.2">
      <c r="A25" s="175" t="s">
        <v>10</v>
      </c>
      <c r="B25" s="176"/>
      <c r="C25" s="176"/>
      <c r="D25" s="176"/>
      <c r="E25" s="176"/>
      <c r="F25" s="176"/>
      <c r="G25" s="176"/>
      <c r="H25" s="177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7" t="s">
        <v>10</v>
      </c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</row>
    <row r="26" spans="1:54" s="58" customFormat="1" ht="14.25" x14ac:dyDescent="0.2">
      <c r="A26" s="59" t="s">
        <v>11</v>
      </c>
      <c r="B26" s="60" t="s">
        <v>12</v>
      </c>
      <c r="C26" s="60" t="s">
        <v>71</v>
      </c>
      <c r="D26" s="61">
        <v>45969.964</v>
      </c>
      <c r="E26" s="61"/>
      <c r="F26" s="61">
        <v>1203.115</v>
      </c>
      <c r="G26" s="61"/>
      <c r="H26" s="61">
        <v>47173.078999999998</v>
      </c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7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</row>
    <row r="27" spans="1:54" s="58" customFormat="1" ht="22.5" x14ac:dyDescent="0.2">
      <c r="A27" s="62"/>
      <c r="B27" s="178" t="s">
        <v>13</v>
      </c>
      <c r="C27" s="179"/>
      <c r="D27" s="63">
        <v>45969.964</v>
      </c>
      <c r="E27" s="63"/>
      <c r="F27" s="64">
        <v>1203.115</v>
      </c>
      <c r="G27" s="64"/>
      <c r="H27" s="64">
        <v>47173.078999999998</v>
      </c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7"/>
      <c r="AB27" s="65" t="s">
        <v>13</v>
      </c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</row>
    <row r="28" spans="1:54" s="58" customFormat="1" ht="14.25" x14ac:dyDescent="0.2">
      <c r="A28" s="175" t="s">
        <v>14</v>
      </c>
      <c r="B28" s="176"/>
      <c r="C28" s="176"/>
      <c r="D28" s="176"/>
      <c r="E28" s="176"/>
      <c r="F28" s="176"/>
      <c r="G28" s="176"/>
      <c r="H28" s="177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7" t="s">
        <v>14</v>
      </c>
      <c r="AB28" s="65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</row>
    <row r="29" spans="1:54" s="58" customFormat="1" ht="14.25" x14ac:dyDescent="0.2">
      <c r="A29" s="62"/>
      <c r="B29" s="173" t="s">
        <v>15</v>
      </c>
      <c r="C29" s="174"/>
      <c r="D29" s="63">
        <v>45969.964</v>
      </c>
      <c r="E29" s="63"/>
      <c r="F29" s="64">
        <v>1203.115</v>
      </c>
      <c r="G29" s="64"/>
      <c r="H29" s="64">
        <v>47173.078999999998</v>
      </c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7"/>
      <c r="AB29" s="65"/>
      <c r="AC29" s="66" t="s">
        <v>15</v>
      </c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</row>
    <row r="30" spans="1:54" s="58" customFormat="1" ht="14.25" x14ac:dyDescent="0.2">
      <c r="A30" s="175" t="s">
        <v>16</v>
      </c>
      <c r="B30" s="176"/>
      <c r="C30" s="176"/>
      <c r="D30" s="176"/>
      <c r="E30" s="176"/>
      <c r="F30" s="176"/>
      <c r="G30" s="176"/>
      <c r="H30" s="177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7" t="s">
        <v>16</v>
      </c>
      <c r="AB30" s="65"/>
      <c r="AC30" s="6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</row>
    <row r="31" spans="1:54" s="58" customFormat="1" ht="14.25" x14ac:dyDescent="0.2">
      <c r="A31" s="62"/>
      <c r="B31" s="173" t="s">
        <v>17</v>
      </c>
      <c r="C31" s="174"/>
      <c r="D31" s="63">
        <v>45969.964</v>
      </c>
      <c r="E31" s="63"/>
      <c r="F31" s="64">
        <v>1203.115</v>
      </c>
      <c r="G31" s="64"/>
      <c r="H31" s="64">
        <v>47173.078999999998</v>
      </c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7"/>
      <c r="AB31" s="65"/>
      <c r="AC31" s="66" t="s">
        <v>17</v>
      </c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</row>
    <row r="32" spans="1:54" s="58" customFormat="1" ht="14.25" x14ac:dyDescent="0.2">
      <c r="A32" s="175" t="s">
        <v>18</v>
      </c>
      <c r="B32" s="176"/>
      <c r="C32" s="176"/>
      <c r="D32" s="176"/>
      <c r="E32" s="176"/>
      <c r="F32" s="176"/>
      <c r="G32" s="176"/>
      <c r="H32" s="177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7" t="s">
        <v>18</v>
      </c>
      <c r="AB32" s="65"/>
      <c r="AC32" s="6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</row>
    <row r="33" spans="1:54" s="58" customFormat="1" ht="14.25" x14ac:dyDescent="0.2">
      <c r="A33" s="59" t="s">
        <v>65</v>
      </c>
      <c r="B33" s="60"/>
      <c r="C33" s="60" t="s">
        <v>19</v>
      </c>
      <c r="D33" s="61"/>
      <c r="E33" s="61"/>
      <c r="F33" s="61"/>
      <c r="G33" s="61">
        <v>128.727</v>
      </c>
      <c r="H33" s="61">
        <v>128.727</v>
      </c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7"/>
      <c r="AB33" s="65"/>
      <c r="AC33" s="6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</row>
    <row r="34" spans="1:54" s="58" customFormat="1" ht="14.25" x14ac:dyDescent="0.2">
      <c r="A34" s="62"/>
      <c r="B34" s="178" t="s">
        <v>20</v>
      </c>
      <c r="C34" s="179"/>
      <c r="D34" s="63"/>
      <c r="E34" s="63"/>
      <c r="F34" s="64"/>
      <c r="G34" s="64">
        <v>128.727</v>
      </c>
      <c r="H34" s="64">
        <v>128.727</v>
      </c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7"/>
      <c r="AB34" s="65" t="s">
        <v>20</v>
      </c>
      <c r="AC34" s="6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</row>
    <row r="35" spans="1:54" s="58" customFormat="1" ht="14.25" x14ac:dyDescent="0.2">
      <c r="A35" s="62"/>
      <c r="B35" s="173" t="s">
        <v>21</v>
      </c>
      <c r="C35" s="174"/>
      <c r="D35" s="63">
        <v>45969.964</v>
      </c>
      <c r="E35" s="63"/>
      <c r="F35" s="64">
        <v>1203.115</v>
      </c>
      <c r="G35" s="64">
        <v>128.727</v>
      </c>
      <c r="H35" s="64">
        <v>47301.805999999997</v>
      </c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7"/>
      <c r="AB35" s="65"/>
      <c r="AC35" s="66" t="s">
        <v>21</v>
      </c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</row>
    <row r="36" spans="1:54" s="58" customFormat="1" ht="48" x14ac:dyDescent="0.2">
      <c r="A36" s="175" t="s">
        <v>22</v>
      </c>
      <c r="B36" s="176"/>
      <c r="C36" s="176"/>
      <c r="D36" s="176"/>
      <c r="E36" s="176"/>
      <c r="F36" s="176"/>
      <c r="G36" s="176"/>
      <c r="H36" s="177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7" t="s">
        <v>22</v>
      </c>
      <c r="AB36" s="65"/>
      <c r="AC36" s="6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4" s="58" customFormat="1" ht="14.25" x14ac:dyDescent="0.2">
      <c r="A37" s="59" t="s">
        <v>23</v>
      </c>
      <c r="B37" s="60"/>
      <c r="C37" s="60" t="s">
        <v>24</v>
      </c>
      <c r="D37" s="61"/>
      <c r="E37" s="61"/>
      <c r="F37" s="61"/>
      <c r="G37" s="61">
        <v>784.79600000000005</v>
      </c>
      <c r="H37" s="61">
        <v>784.79600000000005</v>
      </c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7"/>
      <c r="AB37" s="65"/>
      <c r="AC37" s="6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</row>
    <row r="38" spans="1:54" s="58" customFormat="1" ht="112.5" x14ac:dyDescent="0.2">
      <c r="A38" s="62"/>
      <c r="B38" s="178" t="s">
        <v>25</v>
      </c>
      <c r="C38" s="179"/>
      <c r="D38" s="63"/>
      <c r="E38" s="63"/>
      <c r="F38" s="64"/>
      <c r="G38" s="64">
        <v>784.79600000000005</v>
      </c>
      <c r="H38" s="64">
        <v>784.79600000000005</v>
      </c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7"/>
      <c r="AB38" s="65" t="s">
        <v>25</v>
      </c>
      <c r="AC38" s="6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</row>
    <row r="39" spans="1:54" s="58" customFormat="1" ht="14.25" x14ac:dyDescent="0.2">
      <c r="A39" s="62"/>
      <c r="B39" s="173" t="s">
        <v>26</v>
      </c>
      <c r="C39" s="174"/>
      <c r="D39" s="63">
        <v>45969.964</v>
      </c>
      <c r="E39" s="63"/>
      <c r="F39" s="64">
        <v>1203.115</v>
      </c>
      <c r="G39" s="64">
        <v>913.52300000000002</v>
      </c>
      <c r="H39" s="64">
        <v>48086.601999999999</v>
      </c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7"/>
      <c r="AB39" s="65"/>
      <c r="AC39" s="66" t="s">
        <v>26</v>
      </c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</row>
    <row r="40" spans="1:54" s="58" customFormat="1" ht="14.25" x14ac:dyDescent="0.2">
      <c r="A40" s="175" t="s">
        <v>27</v>
      </c>
      <c r="B40" s="176"/>
      <c r="C40" s="176"/>
      <c r="D40" s="176"/>
      <c r="E40" s="176"/>
      <c r="F40" s="176"/>
      <c r="G40" s="176"/>
      <c r="H40" s="177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7" t="s">
        <v>27</v>
      </c>
      <c r="AB40" s="65"/>
      <c r="AC40" s="6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</row>
    <row r="41" spans="1:54" s="58" customFormat="1" ht="14.25" x14ac:dyDescent="0.2">
      <c r="A41" s="62"/>
      <c r="B41" s="173" t="s">
        <v>28</v>
      </c>
      <c r="C41" s="174"/>
      <c r="D41" s="63">
        <v>45969.964</v>
      </c>
      <c r="E41" s="63"/>
      <c r="F41" s="64">
        <v>1203.115</v>
      </c>
      <c r="G41" s="64">
        <v>913.52300000000002</v>
      </c>
      <c r="H41" s="64">
        <v>48086.601999999999</v>
      </c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7"/>
      <c r="AB41" s="65"/>
      <c r="AC41" s="66" t="s">
        <v>28</v>
      </c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</row>
    <row r="42" spans="1:54" s="58" customFormat="1" ht="14.25" x14ac:dyDescent="0.2">
      <c r="A42" s="175" t="s">
        <v>29</v>
      </c>
      <c r="B42" s="176"/>
      <c r="C42" s="176"/>
      <c r="D42" s="176"/>
      <c r="E42" s="176"/>
      <c r="F42" s="176"/>
      <c r="G42" s="176"/>
      <c r="H42" s="177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7" t="s">
        <v>29</v>
      </c>
      <c r="AB42" s="65"/>
      <c r="AC42" s="6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</row>
    <row r="43" spans="1:54" s="58" customFormat="1" ht="14.25" x14ac:dyDescent="0.2">
      <c r="A43" s="59" t="s">
        <v>11</v>
      </c>
      <c r="B43" s="60" t="s">
        <v>30</v>
      </c>
      <c r="C43" s="60" t="s">
        <v>31</v>
      </c>
      <c r="D43" s="61">
        <v>9193.9930000000004</v>
      </c>
      <c r="E43" s="61"/>
      <c r="F43" s="61">
        <v>240.62299999999999</v>
      </c>
      <c r="G43" s="61">
        <v>182.70500000000001</v>
      </c>
      <c r="H43" s="61">
        <v>9617.3209999999999</v>
      </c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7"/>
      <c r="AB43" s="65"/>
      <c r="AC43" s="6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</row>
    <row r="44" spans="1:54" s="58" customFormat="1" ht="14.25" x14ac:dyDescent="0.2">
      <c r="A44" s="62"/>
      <c r="B44" s="178" t="s">
        <v>32</v>
      </c>
      <c r="C44" s="179"/>
      <c r="D44" s="63">
        <v>9193.9930000000004</v>
      </c>
      <c r="E44" s="63"/>
      <c r="F44" s="64">
        <v>240.62299999999999</v>
      </c>
      <c r="G44" s="64">
        <v>182.70500000000001</v>
      </c>
      <c r="H44" s="64">
        <v>9617.3209999999999</v>
      </c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7"/>
      <c r="AB44" s="65" t="s">
        <v>32</v>
      </c>
      <c r="AC44" s="6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</row>
    <row r="45" spans="1:54" s="58" customFormat="1" ht="14.25" x14ac:dyDescent="0.2">
      <c r="A45" s="62"/>
      <c r="B45" s="173" t="s">
        <v>33</v>
      </c>
      <c r="C45" s="174"/>
      <c r="D45" s="63">
        <v>55163.957000000002</v>
      </c>
      <c r="E45" s="63"/>
      <c r="F45" s="64">
        <v>1443.7380000000001</v>
      </c>
      <c r="G45" s="64">
        <v>1096.2280000000001</v>
      </c>
      <c r="H45" s="64">
        <v>57703.923000000003</v>
      </c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7"/>
      <c r="AB45" s="65"/>
      <c r="AC45" s="66"/>
      <c r="AD45" s="66" t="s">
        <v>33</v>
      </c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</row>
  </sheetData>
  <mergeCells count="34">
    <mergeCell ref="B16:G16"/>
    <mergeCell ref="C4:G4"/>
    <mergeCell ref="C5:G5"/>
    <mergeCell ref="C9:G9"/>
    <mergeCell ref="C10:G10"/>
    <mergeCell ref="B12:G12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45:C45"/>
    <mergeCell ref="B31:C31"/>
    <mergeCell ref="A32:H32"/>
    <mergeCell ref="B34:C34"/>
    <mergeCell ref="B35:C35"/>
    <mergeCell ref="A36:H36"/>
    <mergeCell ref="B38:C38"/>
    <mergeCell ref="B39:C39"/>
    <mergeCell ref="A40:H40"/>
    <mergeCell ref="B41:C41"/>
    <mergeCell ref="A42:H42"/>
    <mergeCell ref="B44:C4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104</v>
      </c>
      <c r="C6" s="18">
        <f>C26</f>
        <v>80611.821289999993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47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2" t="s">
        <v>36</v>
      </c>
      <c r="C12" s="122"/>
    </row>
    <row r="13" spans="1:3" ht="15" x14ac:dyDescent="0.2">
      <c r="A13" s="3"/>
      <c r="B13" s="3"/>
      <c r="C13" s="3"/>
    </row>
    <row r="14" spans="1:3" ht="117.75" customHeight="1" x14ac:dyDescent="0.2">
      <c r="A14" s="3"/>
      <c r="B14" s="123" t="s">
        <v>135</v>
      </c>
      <c r="C14" s="123"/>
    </row>
    <row r="15" spans="1:3" ht="15" x14ac:dyDescent="0.2">
      <c r="A15" s="4"/>
      <c r="B15" s="124" t="s">
        <v>5</v>
      </c>
      <c r="C15" s="124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6</v>
      </c>
      <c r="B18" s="11" t="s">
        <v>37</v>
      </c>
      <c r="C18" s="14" t="s">
        <v>38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39</v>
      </c>
      <c r="C20" s="16">
        <v>62315.879000000001</v>
      </c>
      <c r="D20" s="19"/>
    </row>
    <row r="21" spans="1:4" x14ac:dyDescent="0.2">
      <c r="A21" s="9">
        <v>1.1000000000000001</v>
      </c>
      <c r="B21" s="13" t="s">
        <v>40</v>
      </c>
      <c r="C21" s="30">
        <v>69399.377999999997</v>
      </c>
      <c r="D21" s="20"/>
    </row>
    <row r="22" spans="1:4" x14ac:dyDescent="0.2">
      <c r="A22" s="9">
        <v>1.2</v>
      </c>
      <c r="B22" s="13" t="s">
        <v>41</v>
      </c>
      <c r="C22" s="30">
        <v>4714.1220000000003</v>
      </c>
      <c r="D22" s="20"/>
    </row>
    <row r="23" spans="1:4" x14ac:dyDescent="0.2">
      <c r="A23" s="9">
        <v>1.3</v>
      </c>
      <c r="B23" s="13" t="s">
        <v>42</v>
      </c>
      <c r="C23" s="30">
        <v>665.55499999999995</v>
      </c>
      <c r="D23" s="20"/>
    </row>
    <row r="24" spans="1:4" x14ac:dyDescent="0.2">
      <c r="A24" s="9">
        <v>2</v>
      </c>
      <c r="B24" s="13" t="s">
        <v>43</v>
      </c>
      <c r="C24" s="33">
        <v>74779.054999999993</v>
      </c>
    </row>
    <row r="25" spans="1:4" x14ac:dyDescent="0.2">
      <c r="A25" s="9">
        <v>2.1</v>
      </c>
      <c r="B25" s="13" t="s">
        <v>44</v>
      </c>
      <c r="C25" s="32">
        <v>12463.175999999999</v>
      </c>
    </row>
    <row r="26" spans="1:4" ht="24" x14ac:dyDescent="0.2">
      <c r="A26" s="9">
        <v>3</v>
      </c>
      <c r="B26" s="13" t="s">
        <v>45</v>
      </c>
      <c r="C26" s="31">
        <v>80611.821289999993</v>
      </c>
      <c r="D26" s="19">
        <f>C26/1.2</f>
        <v>67176.51774166667</v>
      </c>
    </row>
    <row r="27" spans="1:4" ht="15" x14ac:dyDescent="0.2">
      <c r="A27" s="3"/>
      <c r="C27" s="3"/>
    </row>
    <row r="28" spans="1:4" ht="25.5" customHeight="1" x14ac:dyDescent="0.2">
      <c r="A28" s="125" t="s">
        <v>46</v>
      </c>
      <c r="B28" s="125"/>
      <c r="C28" s="125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4D3BB-8F59-486A-BD65-79F128B98B95}">
  <sheetPr>
    <pageSetUpPr fitToPage="1"/>
  </sheetPr>
  <dimension ref="A1:BC50"/>
  <sheetViews>
    <sheetView workbookViewId="0">
      <selection activeCell="I18" sqref="I18"/>
    </sheetView>
  </sheetViews>
  <sheetFormatPr defaultColWidth="9.140625" defaultRowHeight="11.25" customHeight="1" x14ac:dyDescent="0.2"/>
  <cols>
    <col min="1" max="1" width="6.7109375" style="70" customWidth="1"/>
    <col min="2" max="2" width="22.28515625" style="70" customWidth="1"/>
    <col min="3" max="3" width="34.28515625" style="70" customWidth="1"/>
    <col min="4" max="7" width="19.85546875" style="70" customWidth="1"/>
    <col min="8" max="8" width="11.140625" style="70" customWidth="1"/>
    <col min="9" max="54" width="11.140625" style="28" customWidth="1"/>
    <col min="55" max="55" width="11.140625" style="27" customWidth="1"/>
    <col min="56" max="16384" width="9.140625" style="27"/>
  </cols>
  <sheetData>
    <row r="1" spans="1:55" x14ac:dyDescent="0.2">
      <c r="H1" s="71" t="s">
        <v>51</v>
      </c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5"/>
    </row>
    <row r="2" spans="1:55" x14ac:dyDescent="0.2">
      <c r="A2" s="73"/>
      <c r="B2" s="73"/>
      <c r="C2" s="73"/>
      <c r="D2" s="73"/>
      <c r="E2" s="73"/>
      <c r="F2" s="73"/>
      <c r="G2" s="73"/>
      <c r="H2" s="74" t="s">
        <v>52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5"/>
    </row>
    <row r="3" spans="1:55" x14ac:dyDescent="0.2">
      <c r="A3" s="73"/>
      <c r="B3" s="73"/>
      <c r="C3" s="73"/>
      <c r="D3" s="73"/>
      <c r="E3" s="73"/>
      <c r="F3" s="73"/>
      <c r="G3" s="73"/>
      <c r="H3" s="71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5"/>
    </row>
    <row r="4" spans="1:55" x14ac:dyDescent="0.2">
      <c r="A4" s="73"/>
      <c r="B4" s="73" t="s">
        <v>0</v>
      </c>
      <c r="C4" s="147" t="s">
        <v>34</v>
      </c>
      <c r="D4" s="147"/>
      <c r="E4" s="147"/>
      <c r="F4" s="147"/>
      <c r="G4" s="147"/>
      <c r="H4" s="73"/>
      <c r="I4" s="21" t="s">
        <v>1</v>
      </c>
      <c r="J4" s="21" t="s">
        <v>2</v>
      </c>
      <c r="K4" s="21" t="s">
        <v>2</v>
      </c>
      <c r="L4" s="21" t="s">
        <v>2</v>
      </c>
      <c r="M4" s="21" t="s">
        <v>2</v>
      </c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5"/>
    </row>
    <row r="5" spans="1:55" ht="10.5" customHeight="1" x14ac:dyDescent="0.2">
      <c r="A5" s="73"/>
      <c r="B5" s="73"/>
      <c r="C5" s="148" t="s">
        <v>3</v>
      </c>
      <c r="D5" s="148"/>
      <c r="E5" s="148"/>
      <c r="F5" s="148"/>
      <c r="G5" s="148"/>
      <c r="H5" s="73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5"/>
    </row>
    <row r="6" spans="1:55" ht="17.25" customHeight="1" x14ac:dyDescent="0.2">
      <c r="A6" s="73"/>
      <c r="B6" s="73" t="s">
        <v>48</v>
      </c>
      <c r="C6" s="76"/>
      <c r="D6" s="76"/>
      <c r="E6" s="76"/>
      <c r="F6" s="76"/>
      <c r="G6" s="76"/>
      <c r="H6" s="73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5"/>
    </row>
    <row r="7" spans="1:55" ht="17.25" customHeight="1" x14ac:dyDescent="0.2">
      <c r="A7" s="73"/>
      <c r="B7" s="73"/>
      <c r="C7" s="76"/>
      <c r="D7" s="76"/>
      <c r="E7" s="76"/>
      <c r="F7" s="76"/>
      <c r="G7" s="76"/>
      <c r="H7" s="73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5"/>
    </row>
    <row r="8" spans="1:55" ht="17.25" customHeight="1" x14ac:dyDescent="0.2">
      <c r="A8" s="73"/>
      <c r="B8" s="77" t="s">
        <v>124</v>
      </c>
      <c r="C8" s="76"/>
      <c r="D8" s="76"/>
      <c r="E8" s="76"/>
      <c r="F8" s="76"/>
      <c r="G8" s="76"/>
      <c r="H8" s="73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5"/>
    </row>
    <row r="9" spans="1:55" ht="17.25" customHeight="1" x14ac:dyDescent="0.2">
      <c r="A9" s="73"/>
      <c r="B9" s="73"/>
      <c r="C9" s="149"/>
      <c r="D9" s="149"/>
      <c r="E9" s="149"/>
      <c r="F9" s="149"/>
      <c r="G9" s="149"/>
      <c r="H9" s="73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5"/>
    </row>
    <row r="10" spans="1:55" ht="11.25" customHeight="1" x14ac:dyDescent="0.25">
      <c r="A10" s="78"/>
      <c r="B10" s="78"/>
      <c r="C10" s="148" t="s">
        <v>4</v>
      </c>
      <c r="D10" s="148"/>
      <c r="E10" s="148"/>
      <c r="F10" s="148"/>
      <c r="G10" s="148"/>
      <c r="H10" s="78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5"/>
    </row>
    <row r="11" spans="1:55" ht="11.25" customHeight="1" x14ac:dyDescent="0.25">
      <c r="A11" s="78"/>
      <c r="B11" s="78"/>
      <c r="C11" s="76"/>
      <c r="D11" s="76"/>
      <c r="E11" s="76"/>
      <c r="F11" s="76"/>
      <c r="G11" s="76"/>
      <c r="H11" s="78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5"/>
    </row>
    <row r="12" spans="1:55" ht="18" x14ac:dyDescent="0.25">
      <c r="A12" s="78"/>
      <c r="B12" s="150" t="s">
        <v>49</v>
      </c>
      <c r="C12" s="150"/>
      <c r="D12" s="150"/>
      <c r="E12" s="150"/>
      <c r="F12" s="150"/>
      <c r="G12" s="150"/>
      <c r="H12" s="78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5"/>
    </row>
    <row r="13" spans="1:55" ht="11.25" customHeight="1" x14ac:dyDescent="0.25">
      <c r="A13" s="78"/>
      <c r="B13" s="117"/>
      <c r="C13" s="76"/>
      <c r="D13" s="76"/>
      <c r="E13" s="76"/>
      <c r="F13" s="76"/>
      <c r="G13" s="76"/>
      <c r="H13" s="78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5"/>
    </row>
    <row r="14" spans="1:55" ht="101.25" customHeight="1" x14ac:dyDescent="0.25">
      <c r="A14" s="78"/>
      <c r="B14" s="158" t="s">
        <v>135</v>
      </c>
      <c r="C14" s="158"/>
      <c r="D14" s="158"/>
      <c r="E14" s="158"/>
      <c r="F14" s="158"/>
      <c r="G14" s="158"/>
      <c r="H14" s="78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5"/>
    </row>
    <row r="15" spans="1:55" ht="11.25" customHeight="1" x14ac:dyDescent="0.25">
      <c r="A15" s="78"/>
      <c r="B15" s="165" t="s">
        <v>5</v>
      </c>
      <c r="C15" s="165"/>
      <c r="D15" s="165"/>
      <c r="E15" s="165"/>
      <c r="F15" s="165"/>
      <c r="G15" s="165"/>
      <c r="H15" s="79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5"/>
    </row>
    <row r="16" spans="1:55" ht="13.5" customHeight="1" x14ac:dyDescent="0.2">
      <c r="A16" s="75"/>
      <c r="B16" s="73"/>
      <c r="C16" s="73"/>
      <c r="D16" s="80"/>
      <c r="E16" s="80"/>
      <c r="F16" s="80"/>
      <c r="G16" s="81"/>
      <c r="H16" s="81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5"/>
    </row>
    <row r="17" spans="1:55" ht="9.75" customHeight="1" x14ac:dyDescent="0.2">
      <c r="A17" s="79"/>
      <c r="B17" s="166" t="s">
        <v>63</v>
      </c>
      <c r="C17" s="166"/>
      <c r="D17" s="166"/>
      <c r="E17" s="166"/>
      <c r="F17" s="166"/>
      <c r="G17" s="166"/>
      <c r="H17" s="16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5"/>
    </row>
    <row r="18" spans="1:55" ht="11.25" customHeight="1" x14ac:dyDescent="0.2">
      <c r="A18" s="73"/>
      <c r="B18" s="73"/>
      <c r="C18" s="73"/>
      <c r="D18" s="76"/>
      <c r="E18" s="76"/>
      <c r="F18" s="76"/>
      <c r="G18" s="76"/>
      <c r="H18" s="7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1" t="s">
        <v>53</v>
      </c>
      <c r="U18" s="21" t="s">
        <v>2</v>
      </c>
      <c r="V18" s="21" t="s">
        <v>2</v>
      </c>
      <c r="W18" s="21" t="s">
        <v>2</v>
      </c>
      <c r="X18" s="21" t="s">
        <v>2</v>
      </c>
      <c r="Y18" s="21" t="s">
        <v>2</v>
      </c>
      <c r="Z18" s="21" t="s">
        <v>2</v>
      </c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5"/>
    </row>
    <row r="19" spans="1:55" ht="9.75" customHeight="1" x14ac:dyDescent="0.2">
      <c r="A19" s="73"/>
      <c r="B19" s="73"/>
      <c r="C19" s="73"/>
      <c r="D19" s="76"/>
      <c r="E19" s="76"/>
      <c r="F19" s="76"/>
      <c r="G19" s="76"/>
      <c r="H19" s="7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5"/>
    </row>
    <row r="20" spans="1:55" ht="16.5" customHeight="1" x14ac:dyDescent="0.2">
      <c r="A20" s="159" t="s">
        <v>6</v>
      </c>
      <c r="B20" s="159" t="s">
        <v>54</v>
      </c>
      <c r="C20" s="159" t="s">
        <v>55</v>
      </c>
      <c r="D20" s="162" t="s">
        <v>56</v>
      </c>
      <c r="E20" s="163"/>
      <c r="F20" s="163"/>
      <c r="G20" s="163"/>
      <c r="H20" s="164"/>
      <c r="I20" s="34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5"/>
    </row>
    <row r="21" spans="1:55" ht="58.5" customHeight="1" x14ac:dyDescent="0.2">
      <c r="A21" s="160"/>
      <c r="B21" s="160"/>
      <c r="C21" s="160"/>
      <c r="D21" s="159" t="s">
        <v>57</v>
      </c>
      <c r="E21" s="159" t="s">
        <v>7</v>
      </c>
      <c r="F21" s="159" t="s">
        <v>8</v>
      </c>
      <c r="G21" s="159" t="s">
        <v>9</v>
      </c>
      <c r="H21" s="159" t="s">
        <v>58</v>
      </c>
      <c r="I21" s="34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5"/>
    </row>
    <row r="22" spans="1:55" ht="3.75" customHeight="1" x14ac:dyDescent="0.2">
      <c r="A22" s="161"/>
      <c r="B22" s="161"/>
      <c r="C22" s="161"/>
      <c r="D22" s="161"/>
      <c r="E22" s="161"/>
      <c r="F22" s="161"/>
      <c r="G22" s="161"/>
      <c r="H22" s="161"/>
      <c r="I22" s="34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5"/>
    </row>
    <row r="23" spans="1:55" x14ac:dyDescent="0.2">
      <c r="A23" s="84">
        <v>1</v>
      </c>
      <c r="B23" s="84">
        <v>2</v>
      </c>
      <c r="C23" s="84">
        <v>3</v>
      </c>
      <c r="D23" s="84">
        <v>4</v>
      </c>
      <c r="E23" s="84">
        <v>5</v>
      </c>
      <c r="F23" s="84">
        <v>6</v>
      </c>
      <c r="G23" s="84">
        <v>7</v>
      </c>
      <c r="H23" s="84">
        <v>8</v>
      </c>
      <c r="I23" s="34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5"/>
    </row>
    <row r="24" spans="1:55" s="29" customFormat="1" ht="14.25" customHeight="1" x14ac:dyDescent="0.2">
      <c r="A24" s="151" t="s">
        <v>10</v>
      </c>
      <c r="B24" s="152"/>
      <c r="C24" s="152"/>
      <c r="D24" s="152"/>
      <c r="E24" s="152"/>
      <c r="F24" s="152"/>
      <c r="G24" s="152"/>
      <c r="H24" s="153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22" t="s">
        <v>10</v>
      </c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6"/>
    </row>
    <row r="25" spans="1:55" s="29" customFormat="1" ht="14.25" x14ac:dyDescent="0.2">
      <c r="A25" s="88" t="s">
        <v>11</v>
      </c>
      <c r="B25" s="89" t="s">
        <v>12</v>
      </c>
      <c r="C25" s="89" t="s">
        <v>50</v>
      </c>
      <c r="D25" s="90">
        <v>70759.948999999993</v>
      </c>
      <c r="E25" s="90"/>
      <c r="F25" s="90">
        <v>4812.46</v>
      </c>
      <c r="G25" s="90"/>
      <c r="H25" s="90">
        <v>75572.409</v>
      </c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22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6"/>
    </row>
    <row r="26" spans="1:55" s="29" customFormat="1" ht="14.25" x14ac:dyDescent="0.2">
      <c r="A26" s="89"/>
      <c r="B26" s="89"/>
      <c r="C26" s="118" t="s">
        <v>59</v>
      </c>
      <c r="D26" s="90">
        <v>57832.815000000002</v>
      </c>
      <c r="E26" s="90"/>
      <c r="F26" s="90">
        <v>3928.4349999999999</v>
      </c>
      <c r="G26" s="90"/>
      <c r="H26" s="90">
        <v>61761.25</v>
      </c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22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6"/>
    </row>
    <row r="27" spans="1:55" s="29" customFormat="1" ht="22.5" customHeight="1" x14ac:dyDescent="0.2">
      <c r="A27" s="91"/>
      <c r="B27" s="154" t="s">
        <v>13</v>
      </c>
      <c r="C27" s="155"/>
      <c r="D27" s="92">
        <v>57832.815000000002</v>
      </c>
      <c r="E27" s="92"/>
      <c r="F27" s="93">
        <v>3928.4349999999999</v>
      </c>
      <c r="G27" s="93"/>
      <c r="H27" s="93">
        <v>61761.25</v>
      </c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22"/>
      <c r="AB27" s="23" t="s">
        <v>13</v>
      </c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6"/>
    </row>
    <row r="28" spans="1:55" s="29" customFormat="1" ht="14.25" customHeight="1" x14ac:dyDescent="0.2">
      <c r="A28" s="151" t="s">
        <v>14</v>
      </c>
      <c r="B28" s="152"/>
      <c r="C28" s="152"/>
      <c r="D28" s="152"/>
      <c r="E28" s="152"/>
      <c r="F28" s="152"/>
      <c r="G28" s="152"/>
      <c r="H28" s="153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22" t="s">
        <v>14</v>
      </c>
      <c r="AB28" s="23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6"/>
    </row>
    <row r="29" spans="1:55" s="29" customFormat="1" ht="14.25" customHeight="1" x14ac:dyDescent="0.2">
      <c r="A29" s="91"/>
      <c r="B29" s="156" t="s">
        <v>15</v>
      </c>
      <c r="C29" s="157"/>
      <c r="D29" s="92">
        <v>57832.815000000002</v>
      </c>
      <c r="E29" s="92"/>
      <c r="F29" s="93">
        <v>3928.4349999999999</v>
      </c>
      <c r="G29" s="93"/>
      <c r="H29" s="93">
        <v>61761.25</v>
      </c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22"/>
      <c r="AB29" s="23"/>
      <c r="AC29" s="24" t="s">
        <v>15</v>
      </c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6"/>
    </row>
    <row r="30" spans="1:55" s="29" customFormat="1" ht="14.25" customHeight="1" x14ac:dyDescent="0.2">
      <c r="A30" s="151" t="s">
        <v>16</v>
      </c>
      <c r="B30" s="152"/>
      <c r="C30" s="152"/>
      <c r="D30" s="152"/>
      <c r="E30" s="152"/>
      <c r="F30" s="152"/>
      <c r="G30" s="152"/>
      <c r="H30" s="153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22" t="s">
        <v>16</v>
      </c>
      <c r="AB30" s="23"/>
      <c r="AC30" s="24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6"/>
    </row>
    <row r="31" spans="1:55" s="29" customFormat="1" ht="14.25" customHeight="1" x14ac:dyDescent="0.2">
      <c r="A31" s="91"/>
      <c r="B31" s="156" t="s">
        <v>17</v>
      </c>
      <c r="C31" s="157"/>
      <c r="D31" s="92">
        <v>57832.815000000002</v>
      </c>
      <c r="E31" s="92"/>
      <c r="F31" s="93">
        <v>3928.4349999999999</v>
      </c>
      <c r="G31" s="93"/>
      <c r="H31" s="93">
        <v>61761.25</v>
      </c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22"/>
      <c r="AB31" s="23"/>
      <c r="AC31" s="24" t="s">
        <v>17</v>
      </c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6"/>
    </row>
    <row r="32" spans="1:55" s="29" customFormat="1" ht="14.25" customHeight="1" x14ac:dyDescent="0.2">
      <c r="A32" s="151" t="s">
        <v>18</v>
      </c>
      <c r="B32" s="152"/>
      <c r="C32" s="152"/>
      <c r="D32" s="152"/>
      <c r="E32" s="152"/>
      <c r="F32" s="152"/>
      <c r="G32" s="152"/>
      <c r="H32" s="153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22" t="s">
        <v>18</v>
      </c>
      <c r="AB32" s="23"/>
      <c r="AC32" s="24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6"/>
    </row>
    <row r="33" spans="1:55" s="29" customFormat="1" ht="14.25" x14ac:dyDescent="0.2">
      <c r="A33" s="88" t="s">
        <v>60</v>
      </c>
      <c r="B33" s="89"/>
      <c r="C33" s="89" t="s">
        <v>19</v>
      </c>
      <c r="D33" s="90"/>
      <c r="E33" s="90"/>
      <c r="F33" s="90"/>
      <c r="G33" s="90">
        <v>255.38900000000001</v>
      </c>
      <c r="H33" s="90">
        <v>255.38900000000001</v>
      </c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22"/>
      <c r="AB33" s="23"/>
      <c r="AC33" s="24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6"/>
    </row>
    <row r="34" spans="1:55" s="29" customFormat="1" ht="14.25" x14ac:dyDescent="0.2">
      <c r="A34" s="89"/>
      <c r="B34" s="89"/>
      <c r="C34" s="118" t="s">
        <v>59</v>
      </c>
      <c r="D34" s="90"/>
      <c r="E34" s="90"/>
      <c r="F34" s="90"/>
      <c r="G34" s="90">
        <v>208.47499999999999</v>
      </c>
      <c r="H34" s="90">
        <v>208.47499999999999</v>
      </c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22"/>
      <c r="AB34" s="23"/>
      <c r="AC34" s="24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6"/>
    </row>
    <row r="35" spans="1:55" s="29" customFormat="1" ht="14.25" customHeight="1" x14ac:dyDescent="0.2">
      <c r="A35" s="91"/>
      <c r="B35" s="154" t="s">
        <v>20</v>
      </c>
      <c r="C35" s="155"/>
      <c r="D35" s="92"/>
      <c r="E35" s="92"/>
      <c r="F35" s="93"/>
      <c r="G35" s="93">
        <v>208.47499999999999</v>
      </c>
      <c r="H35" s="93">
        <v>208.47499999999999</v>
      </c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22"/>
      <c r="AB35" s="23" t="s">
        <v>20</v>
      </c>
      <c r="AC35" s="24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6"/>
    </row>
    <row r="36" spans="1:55" s="29" customFormat="1" ht="14.25" customHeight="1" x14ac:dyDescent="0.2">
      <c r="A36" s="91"/>
      <c r="B36" s="156" t="s">
        <v>21</v>
      </c>
      <c r="C36" s="157"/>
      <c r="D36" s="92">
        <v>57832.815000000002</v>
      </c>
      <c r="E36" s="92"/>
      <c r="F36" s="93">
        <v>3928.4349999999999</v>
      </c>
      <c r="G36" s="93">
        <v>208.47499999999999</v>
      </c>
      <c r="H36" s="93">
        <v>61969.724999999999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22"/>
      <c r="AB36" s="23"/>
      <c r="AC36" s="24" t="s">
        <v>21</v>
      </c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6"/>
    </row>
    <row r="37" spans="1:55" s="29" customFormat="1" ht="48" customHeight="1" x14ac:dyDescent="0.2">
      <c r="A37" s="151" t="s">
        <v>22</v>
      </c>
      <c r="B37" s="152"/>
      <c r="C37" s="152"/>
      <c r="D37" s="152"/>
      <c r="E37" s="152"/>
      <c r="F37" s="152"/>
      <c r="G37" s="152"/>
      <c r="H37" s="153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22" t="s">
        <v>22</v>
      </c>
      <c r="AB37" s="23"/>
      <c r="AC37" s="24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6"/>
    </row>
    <row r="38" spans="1:55" s="29" customFormat="1" ht="14.25" x14ac:dyDescent="0.2">
      <c r="A38" s="88" t="s">
        <v>23</v>
      </c>
      <c r="B38" s="89"/>
      <c r="C38" s="89" t="s">
        <v>24</v>
      </c>
      <c r="D38" s="90"/>
      <c r="E38" s="90"/>
      <c r="F38" s="90"/>
      <c r="G38" s="90">
        <v>424.05</v>
      </c>
      <c r="H38" s="90">
        <v>424.05</v>
      </c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22"/>
      <c r="AB38" s="23"/>
      <c r="AC38" s="24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6"/>
    </row>
    <row r="39" spans="1:55" s="29" customFormat="1" ht="14.25" x14ac:dyDescent="0.2">
      <c r="A39" s="89"/>
      <c r="B39" s="89"/>
      <c r="C39" s="118" t="s">
        <v>59</v>
      </c>
      <c r="D39" s="90"/>
      <c r="E39" s="90"/>
      <c r="F39" s="90"/>
      <c r="G39" s="90">
        <v>346.154</v>
      </c>
      <c r="H39" s="90">
        <v>346.154</v>
      </c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22"/>
      <c r="AB39" s="23"/>
      <c r="AC39" s="24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6"/>
    </row>
    <row r="40" spans="1:55" s="29" customFormat="1" ht="112.5" customHeight="1" x14ac:dyDescent="0.2">
      <c r="A40" s="91"/>
      <c r="B40" s="154" t="s">
        <v>25</v>
      </c>
      <c r="C40" s="155"/>
      <c r="D40" s="92"/>
      <c r="E40" s="92"/>
      <c r="F40" s="93"/>
      <c r="G40" s="93">
        <v>346.154</v>
      </c>
      <c r="H40" s="93">
        <v>346.154</v>
      </c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22"/>
      <c r="AB40" s="23" t="s">
        <v>25</v>
      </c>
      <c r="AC40" s="24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6"/>
    </row>
    <row r="41" spans="1:55" s="29" customFormat="1" ht="14.25" customHeight="1" x14ac:dyDescent="0.2">
      <c r="A41" s="91"/>
      <c r="B41" s="156" t="s">
        <v>26</v>
      </c>
      <c r="C41" s="157"/>
      <c r="D41" s="92">
        <v>57832.815000000002</v>
      </c>
      <c r="E41" s="92"/>
      <c r="F41" s="93">
        <v>3928.4349999999999</v>
      </c>
      <c r="G41" s="93">
        <v>554.62900000000002</v>
      </c>
      <c r="H41" s="93">
        <v>62315.879000000001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22"/>
      <c r="AB41" s="23"/>
      <c r="AC41" s="24" t="s">
        <v>26</v>
      </c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6"/>
    </row>
    <row r="42" spans="1:55" s="29" customFormat="1" ht="14.25" customHeight="1" x14ac:dyDescent="0.2">
      <c r="A42" s="151" t="s">
        <v>27</v>
      </c>
      <c r="B42" s="152"/>
      <c r="C42" s="152"/>
      <c r="D42" s="152"/>
      <c r="E42" s="152"/>
      <c r="F42" s="152"/>
      <c r="G42" s="152"/>
      <c r="H42" s="153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22" t="s">
        <v>27</v>
      </c>
      <c r="AB42" s="23"/>
      <c r="AC42" s="24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6"/>
    </row>
    <row r="43" spans="1:55" s="29" customFormat="1" ht="14.25" customHeight="1" x14ac:dyDescent="0.2">
      <c r="A43" s="91"/>
      <c r="B43" s="156" t="s">
        <v>28</v>
      </c>
      <c r="C43" s="157"/>
      <c r="D43" s="92">
        <v>57832.815000000002</v>
      </c>
      <c r="E43" s="92"/>
      <c r="F43" s="93">
        <v>3928.4349999999999</v>
      </c>
      <c r="G43" s="93">
        <v>554.62900000000002</v>
      </c>
      <c r="H43" s="93">
        <v>62315.879000000001</v>
      </c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22"/>
      <c r="AB43" s="23"/>
      <c r="AC43" s="24" t="s">
        <v>28</v>
      </c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6"/>
    </row>
    <row r="44" spans="1:55" s="29" customFormat="1" ht="14.25" customHeight="1" x14ac:dyDescent="0.2">
      <c r="A44" s="151" t="s">
        <v>29</v>
      </c>
      <c r="B44" s="152"/>
      <c r="C44" s="152"/>
      <c r="D44" s="152"/>
      <c r="E44" s="152"/>
      <c r="F44" s="152"/>
      <c r="G44" s="152"/>
      <c r="H44" s="153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22" t="s">
        <v>29</v>
      </c>
      <c r="AB44" s="23"/>
      <c r="AC44" s="24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6"/>
    </row>
    <row r="45" spans="1:55" s="29" customFormat="1" ht="14.25" x14ac:dyDescent="0.2">
      <c r="A45" s="88" t="s">
        <v>11</v>
      </c>
      <c r="B45" s="89" t="s">
        <v>30</v>
      </c>
      <c r="C45" s="89" t="s">
        <v>31</v>
      </c>
      <c r="D45" s="90">
        <v>11566.563</v>
      </c>
      <c r="E45" s="90"/>
      <c r="F45" s="90">
        <v>785.68700000000001</v>
      </c>
      <c r="G45" s="90">
        <v>110.926</v>
      </c>
      <c r="H45" s="90">
        <v>12463.175999999999</v>
      </c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22"/>
      <c r="AB45" s="23"/>
      <c r="AC45" s="24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6"/>
    </row>
    <row r="46" spans="1:55" s="29" customFormat="1" ht="14.25" customHeight="1" x14ac:dyDescent="0.2">
      <c r="A46" s="91"/>
      <c r="B46" s="154" t="s">
        <v>32</v>
      </c>
      <c r="C46" s="155"/>
      <c r="D46" s="92">
        <v>11566.563</v>
      </c>
      <c r="E46" s="92"/>
      <c r="F46" s="93">
        <v>785.68700000000001</v>
      </c>
      <c r="G46" s="93">
        <v>110.926</v>
      </c>
      <c r="H46" s="93">
        <v>12463.175999999999</v>
      </c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22"/>
      <c r="AB46" s="23" t="s">
        <v>32</v>
      </c>
      <c r="AC46" s="24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6"/>
    </row>
    <row r="47" spans="1:55" s="29" customFormat="1" ht="14.25" customHeight="1" x14ac:dyDescent="0.2">
      <c r="A47" s="91"/>
      <c r="B47" s="156" t="s">
        <v>33</v>
      </c>
      <c r="C47" s="157"/>
      <c r="D47" s="92">
        <v>69399.377999999997</v>
      </c>
      <c r="E47" s="92"/>
      <c r="F47" s="93">
        <v>4714.1220000000003</v>
      </c>
      <c r="G47" s="93">
        <v>665.55499999999995</v>
      </c>
      <c r="H47" s="119">
        <v>74779.054999999993</v>
      </c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22"/>
      <c r="AB47" s="23"/>
      <c r="AC47" s="24"/>
      <c r="AD47" s="24" t="s">
        <v>33</v>
      </c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6"/>
    </row>
    <row r="48" spans="1:55" ht="11.25" customHeight="1" x14ac:dyDescent="0.2"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5"/>
    </row>
    <row r="49" spans="9:55" ht="11.25" customHeight="1" x14ac:dyDescent="0.2"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5"/>
    </row>
    <row r="50" spans="9:55" ht="11.25" customHeight="1" x14ac:dyDescent="0.2"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5"/>
    </row>
  </sheetData>
  <mergeCells count="34">
    <mergeCell ref="A30:H30"/>
    <mergeCell ref="A20:A22"/>
    <mergeCell ref="B47:C47"/>
    <mergeCell ref="B31:C31"/>
    <mergeCell ref="A32:H32"/>
    <mergeCell ref="B35:C35"/>
    <mergeCell ref="B36:C36"/>
    <mergeCell ref="A37:H37"/>
    <mergeCell ref="B40:C40"/>
    <mergeCell ref="B41:C41"/>
    <mergeCell ref="A42:H42"/>
    <mergeCell ref="B43:C43"/>
    <mergeCell ref="A44:H44"/>
    <mergeCell ref="B46:C46"/>
    <mergeCell ref="A24:H24"/>
    <mergeCell ref="B27:C27"/>
    <mergeCell ref="A28:H28"/>
    <mergeCell ref="B29:C29"/>
    <mergeCell ref="B14:G14"/>
    <mergeCell ref="B20:B22"/>
    <mergeCell ref="C20:C22"/>
    <mergeCell ref="D20:H20"/>
    <mergeCell ref="D21:D22"/>
    <mergeCell ref="E21:E22"/>
    <mergeCell ref="F21:F22"/>
    <mergeCell ref="G21:G22"/>
    <mergeCell ref="H21:H22"/>
    <mergeCell ref="B15:G15"/>
    <mergeCell ref="B17:H17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2D197-3D9E-4FF5-B666-7C776F6507CE}">
  <dimension ref="A1:D54"/>
  <sheetViews>
    <sheetView zoomScale="90" zoomScaleNormal="90" workbookViewId="0">
      <selection activeCell="C18" sqref="C18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103</v>
      </c>
      <c r="C6" s="18">
        <f>C26</f>
        <v>138372.00289866954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47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2" t="s">
        <v>36</v>
      </c>
      <c r="C12" s="122"/>
    </row>
    <row r="13" spans="1:3" ht="15" x14ac:dyDescent="0.2">
      <c r="A13" s="3"/>
      <c r="B13" s="3"/>
      <c r="C13" s="3"/>
    </row>
    <row r="14" spans="1:3" ht="117.75" customHeight="1" x14ac:dyDescent="0.2">
      <c r="A14" s="3"/>
      <c r="B14" s="123" t="s">
        <v>135</v>
      </c>
      <c r="C14" s="123"/>
    </row>
    <row r="15" spans="1:3" ht="15" x14ac:dyDescent="0.2">
      <c r="A15" s="4"/>
      <c r="B15" s="124" t="s">
        <v>5</v>
      </c>
      <c r="C15" s="124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6</v>
      </c>
      <c r="B18" s="11" t="s">
        <v>37</v>
      </c>
      <c r="C18" s="14" t="s">
        <v>38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39</v>
      </c>
      <c r="C20" s="37">
        <v>101582.72276</v>
      </c>
      <c r="D20" s="19"/>
    </row>
    <row r="21" spans="1:4" x14ac:dyDescent="0.2">
      <c r="A21" s="9">
        <v>1.1000000000000001</v>
      </c>
      <c r="B21" s="13" t="s">
        <v>40</v>
      </c>
      <c r="C21" s="38">
        <v>93976.29535</v>
      </c>
      <c r="D21" s="20"/>
    </row>
    <row r="22" spans="1:4" x14ac:dyDescent="0.2">
      <c r="A22" s="9">
        <v>1.2</v>
      </c>
      <c r="B22" s="13" t="s">
        <v>41</v>
      </c>
      <c r="C22" s="38">
        <v>6271.0958600000004</v>
      </c>
      <c r="D22" s="20"/>
    </row>
    <row r="23" spans="1:4" x14ac:dyDescent="0.2">
      <c r="A23" s="9">
        <v>1.3</v>
      </c>
      <c r="B23" s="13" t="s">
        <v>42</v>
      </c>
      <c r="C23" s="38">
        <v>1335.3315500000001</v>
      </c>
      <c r="D23" s="20"/>
    </row>
    <row r="24" spans="1:4" x14ac:dyDescent="0.2">
      <c r="A24" s="9">
        <v>2</v>
      </c>
      <c r="B24" s="13" t="s">
        <v>43</v>
      </c>
      <c r="C24" s="38">
        <v>121899.26731</v>
      </c>
    </row>
    <row r="25" spans="1:4" x14ac:dyDescent="0.2">
      <c r="A25" s="9">
        <v>2.1</v>
      </c>
      <c r="B25" s="13" t="s">
        <v>44</v>
      </c>
      <c r="C25" s="39">
        <v>20316.544549999999</v>
      </c>
    </row>
    <row r="26" spans="1:4" ht="24" x14ac:dyDescent="0.2">
      <c r="A26" s="9">
        <v>3</v>
      </c>
      <c r="B26" s="13" t="s">
        <v>45</v>
      </c>
      <c r="C26" s="40">
        <v>138372.00289866954</v>
      </c>
      <c r="D26" s="20">
        <f>C26/1.2</f>
        <v>115310.00241555796</v>
      </c>
    </row>
    <row r="27" spans="1:4" ht="15" x14ac:dyDescent="0.2">
      <c r="A27" s="3"/>
      <c r="C27" s="3"/>
    </row>
    <row r="28" spans="1:4" ht="25.5" customHeight="1" x14ac:dyDescent="0.2">
      <c r="A28" s="125" t="s">
        <v>46</v>
      </c>
      <c r="B28" s="125"/>
      <c r="C28" s="125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CDCFF-B52D-4306-8767-11AB982AE4F4}">
  <sheetPr>
    <pageSetUpPr fitToPage="1"/>
  </sheetPr>
  <dimension ref="A1:BB52"/>
  <sheetViews>
    <sheetView topLeftCell="A10" workbookViewId="0">
      <selection activeCell="G26" sqref="G26"/>
    </sheetView>
  </sheetViews>
  <sheetFormatPr defaultColWidth="9.140625" defaultRowHeight="11.25" customHeight="1" x14ac:dyDescent="0.2"/>
  <cols>
    <col min="1" max="1" width="6.7109375" style="70" customWidth="1"/>
    <col min="2" max="2" width="22.28515625" style="70" customWidth="1"/>
    <col min="3" max="3" width="34.28515625" style="70" customWidth="1"/>
    <col min="4" max="8" width="19.85546875" style="70" customWidth="1"/>
    <col min="9" max="13" width="113.7109375" style="43" customWidth="1"/>
    <col min="14" max="19" width="136" style="43" customWidth="1"/>
    <col min="20" max="26" width="155.85546875" style="43" customWidth="1"/>
    <col min="27" max="27" width="162.5703125" style="43" customWidth="1"/>
    <col min="28" max="30" width="56.5703125" style="43" customWidth="1"/>
    <col min="31" max="32" width="54.140625" style="43" customWidth="1"/>
    <col min="33" max="40" width="79.42578125" style="43" customWidth="1"/>
    <col min="41" max="44" width="83.140625" style="43" customWidth="1"/>
    <col min="45" max="48" width="79.42578125" style="43" customWidth="1"/>
    <col min="49" max="50" width="54.140625" style="43" customWidth="1"/>
    <col min="51" max="54" width="79.42578125" style="43" customWidth="1"/>
    <col min="55" max="16384" width="9.140625" style="41"/>
  </cols>
  <sheetData>
    <row r="1" spans="1:19" x14ac:dyDescent="0.2">
      <c r="H1" s="71" t="s">
        <v>51</v>
      </c>
    </row>
    <row r="2" spans="1:19" x14ac:dyDescent="0.2">
      <c r="A2" s="73"/>
      <c r="B2" s="73"/>
      <c r="C2" s="73"/>
      <c r="D2" s="73"/>
      <c r="E2" s="73"/>
      <c r="F2" s="73"/>
      <c r="G2" s="73"/>
      <c r="H2" s="74" t="s">
        <v>52</v>
      </c>
    </row>
    <row r="3" spans="1:19" x14ac:dyDescent="0.2">
      <c r="A3" s="73"/>
      <c r="B3" s="73"/>
      <c r="C3" s="73"/>
      <c r="D3" s="73"/>
      <c r="E3" s="73"/>
      <c r="F3" s="73"/>
      <c r="G3" s="73"/>
      <c r="H3" s="71"/>
    </row>
    <row r="4" spans="1:19" x14ac:dyDescent="0.2">
      <c r="A4" s="73"/>
      <c r="B4" s="73" t="s">
        <v>0</v>
      </c>
      <c r="C4" s="167" t="s">
        <v>1</v>
      </c>
      <c r="D4" s="167"/>
      <c r="E4" s="167"/>
      <c r="F4" s="167"/>
      <c r="G4" s="167"/>
      <c r="H4" s="73"/>
      <c r="I4" s="46" t="s">
        <v>1</v>
      </c>
      <c r="J4" s="46" t="s">
        <v>2</v>
      </c>
      <c r="K4" s="46" t="s">
        <v>2</v>
      </c>
      <c r="L4" s="46" t="s">
        <v>2</v>
      </c>
      <c r="M4" s="46" t="s">
        <v>2</v>
      </c>
    </row>
    <row r="5" spans="1:19" ht="10.5" customHeight="1" x14ac:dyDescent="0.2">
      <c r="A5" s="73"/>
      <c r="B5" s="73"/>
      <c r="C5" s="148" t="s">
        <v>3</v>
      </c>
      <c r="D5" s="148"/>
      <c r="E5" s="148"/>
      <c r="F5" s="148"/>
      <c r="G5" s="148"/>
      <c r="H5" s="73"/>
    </row>
    <row r="6" spans="1:19" ht="17.25" customHeight="1" x14ac:dyDescent="0.2">
      <c r="A6" s="73"/>
      <c r="B6" s="73" t="s">
        <v>48</v>
      </c>
      <c r="C6" s="76"/>
      <c r="D6" s="76"/>
      <c r="E6" s="76"/>
      <c r="F6" s="76"/>
      <c r="G6" s="76"/>
      <c r="H6" s="73"/>
    </row>
    <row r="7" spans="1:19" ht="17.25" customHeight="1" x14ac:dyDescent="0.2">
      <c r="A7" s="73"/>
      <c r="B7" s="73"/>
      <c r="C7" s="76"/>
      <c r="D7" s="76"/>
      <c r="E7" s="76"/>
      <c r="F7" s="76"/>
      <c r="G7" s="76"/>
      <c r="H7" s="73"/>
    </row>
    <row r="8" spans="1:19" ht="17.25" customHeight="1" x14ac:dyDescent="0.2">
      <c r="A8" s="73"/>
      <c r="B8" s="77" t="s">
        <v>125</v>
      </c>
      <c r="C8" s="76"/>
      <c r="D8" s="76"/>
      <c r="E8" s="76"/>
      <c r="F8" s="76"/>
      <c r="G8" s="76"/>
      <c r="H8" s="73"/>
    </row>
    <row r="9" spans="1:19" ht="17.25" customHeight="1" x14ac:dyDescent="0.2">
      <c r="A9" s="73"/>
      <c r="B9" s="73"/>
      <c r="C9" s="149"/>
      <c r="D9" s="149"/>
      <c r="E9" s="149"/>
      <c r="F9" s="149"/>
      <c r="G9" s="149"/>
      <c r="H9" s="73"/>
    </row>
    <row r="10" spans="1:19" ht="11.25" customHeight="1" x14ac:dyDescent="0.25">
      <c r="A10" s="78"/>
      <c r="B10" s="78"/>
      <c r="C10" s="148" t="s">
        <v>4</v>
      </c>
      <c r="D10" s="148"/>
      <c r="E10" s="148"/>
      <c r="F10" s="148"/>
      <c r="G10" s="148"/>
      <c r="H10" s="78"/>
    </row>
    <row r="11" spans="1:19" ht="11.25" customHeight="1" x14ac:dyDescent="0.25">
      <c r="A11" s="78"/>
      <c r="B11" s="78"/>
      <c r="C11" s="76"/>
      <c r="D11" s="76"/>
      <c r="E11" s="76"/>
      <c r="F11" s="76"/>
      <c r="G11" s="76"/>
      <c r="H11" s="78"/>
    </row>
    <row r="12" spans="1:19" ht="18" x14ac:dyDescent="0.25">
      <c r="A12" s="78"/>
      <c r="B12" s="150" t="s">
        <v>126</v>
      </c>
      <c r="C12" s="150"/>
      <c r="D12" s="150"/>
      <c r="E12" s="150"/>
      <c r="F12" s="150"/>
      <c r="G12" s="150"/>
      <c r="H12" s="78"/>
    </row>
    <row r="13" spans="1:19" ht="11.25" customHeight="1" x14ac:dyDescent="0.25">
      <c r="A13" s="78"/>
      <c r="B13" s="78"/>
      <c r="C13" s="76"/>
      <c r="D13" s="76"/>
      <c r="E13" s="76"/>
      <c r="F13" s="76"/>
      <c r="G13" s="76"/>
      <c r="H13" s="78"/>
    </row>
    <row r="14" spans="1:19" ht="11.25" customHeight="1" x14ac:dyDescent="0.25">
      <c r="A14" s="78"/>
      <c r="B14" s="78"/>
      <c r="C14" s="76"/>
      <c r="D14" s="76"/>
      <c r="E14" s="76"/>
      <c r="F14" s="76"/>
      <c r="G14" s="76"/>
      <c r="H14" s="78"/>
    </row>
    <row r="15" spans="1:19" ht="11.25" customHeight="1" x14ac:dyDescent="0.25">
      <c r="A15" s="78"/>
      <c r="B15" s="78"/>
      <c r="C15" s="76"/>
      <c r="D15" s="76"/>
      <c r="E15" s="76"/>
      <c r="F15" s="76"/>
      <c r="G15" s="76"/>
      <c r="H15" s="78"/>
    </row>
    <row r="16" spans="1:19" ht="81.75" customHeight="1" x14ac:dyDescent="0.2">
      <c r="A16" s="75"/>
      <c r="B16" s="158" t="s">
        <v>135</v>
      </c>
      <c r="C16" s="158"/>
      <c r="D16" s="158"/>
      <c r="E16" s="158"/>
      <c r="F16" s="158"/>
      <c r="G16" s="158"/>
      <c r="H16" s="75"/>
      <c r="N16" s="46" t="s">
        <v>62</v>
      </c>
      <c r="O16" s="46" t="s">
        <v>2</v>
      </c>
      <c r="P16" s="46" t="s">
        <v>2</v>
      </c>
      <c r="Q16" s="46" t="s">
        <v>2</v>
      </c>
      <c r="R16" s="46" t="s">
        <v>2</v>
      </c>
      <c r="S16" s="46" t="s">
        <v>2</v>
      </c>
    </row>
    <row r="17" spans="1:54" ht="13.5" customHeight="1" x14ac:dyDescent="0.2">
      <c r="A17" s="79"/>
      <c r="B17" s="165" t="s">
        <v>5</v>
      </c>
      <c r="C17" s="165"/>
      <c r="D17" s="165"/>
      <c r="E17" s="165"/>
      <c r="F17" s="165"/>
      <c r="G17" s="165"/>
      <c r="H17" s="79"/>
    </row>
    <row r="18" spans="1:54" ht="9.75" customHeight="1" x14ac:dyDescent="0.2">
      <c r="A18" s="73"/>
      <c r="B18" s="73"/>
      <c r="C18" s="73"/>
      <c r="D18" s="80"/>
      <c r="E18" s="80"/>
      <c r="F18" s="80"/>
      <c r="G18" s="81"/>
      <c r="H18" s="81"/>
    </row>
    <row r="19" spans="1:54" ht="11.25" customHeight="1" x14ac:dyDescent="0.2">
      <c r="A19" s="82"/>
      <c r="B19" s="166" t="s">
        <v>53</v>
      </c>
      <c r="C19" s="166"/>
      <c r="D19" s="166"/>
      <c r="E19" s="166"/>
      <c r="F19" s="166"/>
      <c r="G19" s="166"/>
      <c r="H19" s="166"/>
      <c r="T19" s="46" t="s">
        <v>53</v>
      </c>
      <c r="U19" s="46" t="s">
        <v>2</v>
      </c>
      <c r="V19" s="46" t="s">
        <v>2</v>
      </c>
      <c r="W19" s="46" t="s">
        <v>2</v>
      </c>
      <c r="X19" s="46" t="s">
        <v>2</v>
      </c>
      <c r="Y19" s="46" t="s">
        <v>2</v>
      </c>
      <c r="Z19" s="46" t="s">
        <v>2</v>
      </c>
    </row>
    <row r="20" spans="1:54" ht="9.75" customHeight="1" x14ac:dyDescent="0.2">
      <c r="A20" s="73"/>
      <c r="B20" s="73"/>
      <c r="C20" s="73"/>
      <c r="D20" s="76"/>
      <c r="E20" s="76"/>
      <c r="F20" s="76"/>
      <c r="G20" s="76"/>
      <c r="H20" s="76"/>
    </row>
    <row r="21" spans="1:54" ht="16.5" customHeight="1" x14ac:dyDescent="0.2">
      <c r="A21" s="159" t="s">
        <v>6</v>
      </c>
      <c r="B21" s="159" t="s">
        <v>54</v>
      </c>
      <c r="C21" s="159" t="s">
        <v>55</v>
      </c>
      <c r="D21" s="162" t="s">
        <v>56</v>
      </c>
      <c r="E21" s="163"/>
      <c r="F21" s="163"/>
      <c r="G21" s="163"/>
      <c r="H21" s="164"/>
      <c r="I21" s="54"/>
    </row>
    <row r="22" spans="1:54" ht="58.5" customHeight="1" x14ac:dyDescent="0.2">
      <c r="A22" s="160"/>
      <c r="B22" s="160"/>
      <c r="C22" s="160"/>
      <c r="D22" s="159" t="s">
        <v>57</v>
      </c>
      <c r="E22" s="159" t="s">
        <v>7</v>
      </c>
      <c r="F22" s="159" t="s">
        <v>8</v>
      </c>
      <c r="G22" s="159" t="s">
        <v>9</v>
      </c>
      <c r="H22" s="159" t="s">
        <v>58</v>
      </c>
      <c r="I22" s="54"/>
    </row>
    <row r="23" spans="1:54" ht="3.75" customHeight="1" x14ac:dyDescent="0.2">
      <c r="A23" s="161"/>
      <c r="B23" s="161"/>
      <c r="C23" s="161"/>
      <c r="D23" s="161"/>
      <c r="E23" s="161"/>
      <c r="F23" s="161"/>
      <c r="G23" s="161"/>
      <c r="H23" s="161"/>
      <c r="I23" s="54"/>
    </row>
    <row r="24" spans="1:54" x14ac:dyDescent="0.2">
      <c r="A24" s="84">
        <v>1</v>
      </c>
      <c r="B24" s="84">
        <v>2</v>
      </c>
      <c r="C24" s="84">
        <v>3</v>
      </c>
      <c r="D24" s="84">
        <v>4</v>
      </c>
      <c r="E24" s="84">
        <v>5</v>
      </c>
      <c r="F24" s="84">
        <v>6</v>
      </c>
      <c r="G24" s="84">
        <v>7</v>
      </c>
      <c r="H24" s="84">
        <v>8</v>
      </c>
      <c r="I24" s="54"/>
    </row>
    <row r="25" spans="1:54" s="58" customFormat="1" ht="14.25" customHeight="1" x14ac:dyDescent="0.2">
      <c r="A25" s="151" t="s">
        <v>10</v>
      </c>
      <c r="B25" s="152"/>
      <c r="C25" s="152"/>
      <c r="D25" s="152"/>
      <c r="E25" s="152"/>
      <c r="F25" s="152"/>
      <c r="G25" s="152"/>
      <c r="H25" s="153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7" t="s">
        <v>10</v>
      </c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</row>
    <row r="26" spans="1:54" s="58" customFormat="1" ht="14.25" x14ac:dyDescent="0.2">
      <c r="A26" s="88" t="s">
        <v>11</v>
      </c>
      <c r="B26" s="89" t="s">
        <v>12</v>
      </c>
      <c r="C26" s="89" t="s">
        <v>64</v>
      </c>
      <c r="D26" s="90">
        <v>92074.216969999994</v>
      </c>
      <c r="E26" s="90"/>
      <c r="F26" s="90">
        <v>6144.1689999999999</v>
      </c>
      <c r="G26" s="90"/>
      <c r="H26" s="90">
        <v>98218.385970000003</v>
      </c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7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</row>
    <row r="27" spans="1:54" s="58" customFormat="1" ht="14.25" x14ac:dyDescent="0.2">
      <c r="A27" s="89"/>
      <c r="B27" s="89"/>
      <c r="C27" s="118" t="s">
        <v>127</v>
      </c>
      <c r="D27" s="90">
        <v>93976.29535</v>
      </c>
      <c r="E27" s="90"/>
      <c r="F27" s="90">
        <v>6271.0958600000004</v>
      </c>
      <c r="G27" s="90"/>
      <c r="H27" s="90">
        <v>100247.39121</v>
      </c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7"/>
      <c r="AB27" s="65"/>
      <c r="AC27" s="66" t="s">
        <v>15</v>
      </c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</row>
    <row r="28" spans="1:54" s="58" customFormat="1" ht="14.25" customHeight="1" x14ac:dyDescent="0.2">
      <c r="A28" s="91"/>
      <c r="B28" s="154" t="s">
        <v>13</v>
      </c>
      <c r="C28" s="155"/>
      <c r="D28" s="92">
        <v>93976.29535</v>
      </c>
      <c r="E28" s="92"/>
      <c r="F28" s="93">
        <v>6271.0958600000004</v>
      </c>
      <c r="G28" s="93"/>
      <c r="H28" s="93">
        <v>100247.39121</v>
      </c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7" t="s">
        <v>16</v>
      </c>
      <c r="AB28" s="65"/>
      <c r="AC28" s="6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</row>
    <row r="29" spans="1:54" s="58" customFormat="1" ht="14.25" x14ac:dyDescent="0.2">
      <c r="A29" s="151" t="s">
        <v>14</v>
      </c>
      <c r="B29" s="152"/>
      <c r="C29" s="152"/>
      <c r="D29" s="152"/>
      <c r="E29" s="152"/>
      <c r="F29" s="152"/>
      <c r="G29" s="152"/>
      <c r="H29" s="153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7"/>
      <c r="AB29" s="65"/>
      <c r="AC29" s="66" t="s">
        <v>17</v>
      </c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</row>
    <row r="30" spans="1:54" s="58" customFormat="1" ht="14.25" customHeight="1" x14ac:dyDescent="0.2">
      <c r="A30" s="91"/>
      <c r="B30" s="156" t="s">
        <v>15</v>
      </c>
      <c r="C30" s="157"/>
      <c r="D30" s="92">
        <v>93976.29535</v>
      </c>
      <c r="E30" s="92"/>
      <c r="F30" s="93">
        <v>6271.0958600000004</v>
      </c>
      <c r="G30" s="93"/>
      <c r="H30" s="93">
        <v>100247.39121</v>
      </c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7" t="s">
        <v>18</v>
      </c>
      <c r="AB30" s="65"/>
      <c r="AC30" s="6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</row>
    <row r="31" spans="1:54" s="58" customFormat="1" ht="14.25" x14ac:dyDescent="0.2">
      <c r="A31" s="151" t="s">
        <v>16</v>
      </c>
      <c r="B31" s="152"/>
      <c r="C31" s="152"/>
      <c r="D31" s="152"/>
      <c r="E31" s="152"/>
      <c r="F31" s="152"/>
      <c r="G31" s="152"/>
      <c r="H31" s="153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7"/>
      <c r="AB31" s="65"/>
      <c r="AC31" s="6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</row>
    <row r="32" spans="1:54" s="58" customFormat="1" ht="14.25" customHeight="1" x14ac:dyDescent="0.2">
      <c r="A32" s="91"/>
      <c r="B32" s="156" t="s">
        <v>17</v>
      </c>
      <c r="C32" s="157"/>
      <c r="D32" s="92">
        <v>93976.29535</v>
      </c>
      <c r="E32" s="92"/>
      <c r="F32" s="93">
        <v>6271.0958600000004</v>
      </c>
      <c r="G32" s="93"/>
      <c r="H32" s="93">
        <v>100247.39121</v>
      </c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7"/>
      <c r="AB32" s="65" t="s">
        <v>20</v>
      </c>
      <c r="AC32" s="6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</row>
    <row r="33" spans="1:54" s="58" customFormat="1" ht="14.25" x14ac:dyDescent="0.2">
      <c r="A33" s="151" t="s">
        <v>18</v>
      </c>
      <c r="B33" s="152"/>
      <c r="C33" s="152"/>
      <c r="D33" s="152"/>
      <c r="E33" s="152"/>
      <c r="F33" s="152"/>
      <c r="G33" s="152"/>
      <c r="H33" s="153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7"/>
      <c r="AB33" s="65"/>
      <c r="AC33" s="66" t="s">
        <v>21</v>
      </c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</row>
    <row r="34" spans="1:54" s="58" customFormat="1" ht="48" customHeight="1" x14ac:dyDescent="0.2">
      <c r="A34" s="88" t="s">
        <v>65</v>
      </c>
      <c r="B34" s="89"/>
      <c r="C34" s="89" t="s">
        <v>19</v>
      </c>
      <c r="D34" s="90"/>
      <c r="E34" s="90"/>
      <c r="F34" s="90"/>
      <c r="G34" s="90">
        <v>247.58778000000001</v>
      </c>
      <c r="H34" s="90">
        <v>247.58778000000001</v>
      </c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7" t="s">
        <v>22</v>
      </c>
      <c r="AB34" s="65"/>
      <c r="AC34" s="6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</row>
    <row r="35" spans="1:54" s="58" customFormat="1" ht="14.25" x14ac:dyDescent="0.2">
      <c r="A35" s="89"/>
      <c r="B35" s="89"/>
      <c r="C35" s="118" t="s">
        <v>127</v>
      </c>
      <c r="D35" s="90"/>
      <c r="E35" s="90"/>
      <c r="F35" s="90"/>
      <c r="G35" s="90">
        <v>252.70247000000001</v>
      </c>
      <c r="H35" s="90">
        <v>252.70247000000001</v>
      </c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7"/>
      <c r="AB35" s="65"/>
      <c r="AC35" s="66" t="s">
        <v>26</v>
      </c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</row>
    <row r="36" spans="1:54" s="58" customFormat="1" ht="14.25" customHeight="1" x14ac:dyDescent="0.2">
      <c r="A36" s="91"/>
      <c r="B36" s="154" t="s">
        <v>20</v>
      </c>
      <c r="C36" s="155"/>
      <c r="D36" s="92"/>
      <c r="E36" s="92"/>
      <c r="F36" s="93"/>
      <c r="G36" s="93">
        <v>252.70247000000001</v>
      </c>
      <c r="H36" s="93">
        <v>252.70247000000001</v>
      </c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7" t="s">
        <v>27</v>
      </c>
      <c r="AB36" s="65"/>
      <c r="AC36" s="6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4" s="58" customFormat="1" ht="14.25" customHeight="1" x14ac:dyDescent="0.2">
      <c r="A37" s="91"/>
      <c r="B37" s="156" t="s">
        <v>21</v>
      </c>
      <c r="C37" s="157"/>
      <c r="D37" s="92">
        <v>93976.29535</v>
      </c>
      <c r="E37" s="92"/>
      <c r="F37" s="93">
        <v>6271.0958600000004</v>
      </c>
      <c r="G37" s="93">
        <v>252.70247000000001</v>
      </c>
      <c r="H37" s="93">
        <v>100500.09368000001</v>
      </c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7"/>
      <c r="AB37" s="65"/>
      <c r="AC37" s="66" t="s">
        <v>28</v>
      </c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</row>
    <row r="38" spans="1:54" s="58" customFormat="1" ht="48" customHeight="1" x14ac:dyDescent="0.2">
      <c r="A38" s="151" t="s">
        <v>22</v>
      </c>
      <c r="B38" s="152"/>
      <c r="C38" s="152"/>
      <c r="D38" s="152"/>
      <c r="E38" s="152"/>
      <c r="F38" s="152"/>
      <c r="G38" s="152"/>
      <c r="H38" s="153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7" t="s">
        <v>29</v>
      </c>
      <c r="AB38" s="65"/>
      <c r="AC38" s="6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</row>
    <row r="39" spans="1:54" s="58" customFormat="1" ht="14.25" x14ac:dyDescent="0.2">
      <c r="A39" s="88" t="s">
        <v>23</v>
      </c>
      <c r="B39" s="89"/>
      <c r="C39" s="89" t="s">
        <v>24</v>
      </c>
      <c r="D39" s="90"/>
      <c r="E39" s="90"/>
      <c r="F39" s="90"/>
      <c r="G39" s="90">
        <v>1060.71669</v>
      </c>
      <c r="H39" s="90">
        <v>1060.71669</v>
      </c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7"/>
      <c r="AB39" s="65"/>
      <c r="AC39" s="6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</row>
    <row r="40" spans="1:54" ht="26.25" customHeight="1" x14ac:dyDescent="0.2">
      <c r="A40" s="89"/>
      <c r="B40" s="89"/>
      <c r="C40" s="118" t="s">
        <v>127</v>
      </c>
      <c r="D40" s="90"/>
      <c r="E40" s="90"/>
      <c r="F40" s="90"/>
      <c r="G40" s="90">
        <v>1082.6290799999999</v>
      </c>
      <c r="H40" s="90">
        <v>1082.6290799999999</v>
      </c>
    </row>
    <row r="41" spans="1:54" ht="11.25" customHeight="1" x14ac:dyDescent="0.2">
      <c r="A41" s="91"/>
      <c r="B41" s="154" t="s">
        <v>25</v>
      </c>
      <c r="C41" s="155"/>
      <c r="D41" s="92"/>
      <c r="E41" s="92"/>
      <c r="F41" s="93"/>
      <c r="G41" s="93">
        <v>1082.6290799999999</v>
      </c>
      <c r="H41" s="93">
        <v>1082.6290799999999</v>
      </c>
    </row>
    <row r="42" spans="1:54" ht="11.25" customHeight="1" x14ac:dyDescent="0.2">
      <c r="A42" s="91"/>
      <c r="B42" s="156" t="s">
        <v>26</v>
      </c>
      <c r="C42" s="157"/>
      <c r="D42" s="92">
        <v>93976.29535</v>
      </c>
      <c r="E42" s="92"/>
      <c r="F42" s="93">
        <v>6271.0958600000004</v>
      </c>
      <c r="G42" s="93">
        <v>1335.3315500000001</v>
      </c>
      <c r="H42" s="93">
        <v>101582.72276</v>
      </c>
    </row>
    <row r="43" spans="1:54" ht="11.25" customHeight="1" x14ac:dyDescent="0.2">
      <c r="A43" s="151" t="s">
        <v>27</v>
      </c>
      <c r="B43" s="152"/>
      <c r="C43" s="152"/>
      <c r="D43" s="152"/>
      <c r="E43" s="152"/>
      <c r="F43" s="152"/>
      <c r="G43" s="152"/>
      <c r="H43" s="153"/>
    </row>
    <row r="44" spans="1:54" ht="11.25" customHeight="1" x14ac:dyDescent="0.2">
      <c r="A44" s="91"/>
      <c r="B44" s="156" t="s">
        <v>28</v>
      </c>
      <c r="C44" s="157"/>
      <c r="D44" s="92">
        <v>93976.29535</v>
      </c>
      <c r="E44" s="92"/>
      <c r="F44" s="93">
        <v>6271.0958600000004</v>
      </c>
      <c r="G44" s="93">
        <v>1335.3315500000001</v>
      </c>
      <c r="H44" s="93">
        <v>101582.72276</v>
      </c>
    </row>
    <row r="45" spans="1:54" ht="11.25" customHeight="1" x14ac:dyDescent="0.2">
      <c r="A45" s="151" t="s">
        <v>29</v>
      </c>
      <c r="B45" s="152"/>
      <c r="C45" s="152"/>
      <c r="D45" s="152"/>
      <c r="E45" s="152"/>
      <c r="F45" s="152"/>
      <c r="G45" s="152"/>
      <c r="H45" s="153"/>
    </row>
    <row r="46" spans="1:54" ht="11.25" customHeight="1" x14ac:dyDescent="0.2">
      <c r="A46" s="88" t="s">
        <v>11</v>
      </c>
      <c r="B46" s="89" t="s">
        <v>30</v>
      </c>
      <c r="C46" s="89" t="s">
        <v>31</v>
      </c>
      <c r="D46" s="90">
        <v>18795.25907</v>
      </c>
      <c r="E46" s="90"/>
      <c r="F46" s="90">
        <v>1254.2191700000001</v>
      </c>
      <c r="G46" s="90">
        <v>267.06630999999999</v>
      </c>
      <c r="H46" s="90">
        <v>20316.544549999999</v>
      </c>
    </row>
    <row r="47" spans="1:54" ht="11.25" customHeight="1" x14ac:dyDescent="0.2">
      <c r="A47" s="84"/>
      <c r="B47" s="89"/>
      <c r="C47" s="89"/>
      <c r="D47" s="90" t="s">
        <v>128</v>
      </c>
      <c r="E47" s="90" t="s">
        <v>129</v>
      </c>
      <c r="F47" s="90" t="s">
        <v>130</v>
      </c>
      <c r="G47" s="90" t="s">
        <v>131</v>
      </c>
      <c r="H47" s="90"/>
    </row>
    <row r="48" spans="1:54" ht="11.25" customHeight="1" x14ac:dyDescent="0.2">
      <c r="A48" s="91"/>
      <c r="B48" s="154" t="s">
        <v>32</v>
      </c>
      <c r="C48" s="155"/>
      <c r="D48" s="92">
        <v>18795.25907</v>
      </c>
      <c r="E48" s="92"/>
      <c r="F48" s="93">
        <v>1254.2191700000001</v>
      </c>
      <c r="G48" s="93">
        <v>267.06630999999999</v>
      </c>
      <c r="H48" s="93">
        <v>20316.544549999999</v>
      </c>
    </row>
    <row r="49" spans="1:8" ht="11.25" customHeight="1" x14ac:dyDescent="0.2">
      <c r="A49" s="91"/>
      <c r="B49" s="156" t="s">
        <v>33</v>
      </c>
      <c r="C49" s="157"/>
      <c r="D49" s="92">
        <v>112771.55442</v>
      </c>
      <c r="E49" s="92"/>
      <c r="F49" s="93">
        <v>7525.3150299999998</v>
      </c>
      <c r="G49" s="93">
        <v>1602.39786</v>
      </c>
      <c r="H49" s="93">
        <v>121899.26731</v>
      </c>
    </row>
    <row r="50" spans="1:8" ht="11.25" customHeight="1" x14ac:dyDescent="0.2">
      <c r="A50" s="91"/>
      <c r="B50" s="168" t="s">
        <v>132</v>
      </c>
      <c r="C50" s="169"/>
      <c r="D50" s="120"/>
      <c r="E50" s="120"/>
      <c r="F50" s="120"/>
      <c r="G50" s="120"/>
      <c r="H50" s="120"/>
    </row>
    <row r="51" spans="1:8" ht="11.25" customHeight="1" x14ac:dyDescent="0.2">
      <c r="A51" s="91"/>
      <c r="B51" s="170" t="s">
        <v>133</v>
      </c>
      <c r="C51" s="171"/>
      <c r="D51" s="120"/>
      <c r="E51" s="120"/>
      <c r="F51" s="120"/>
      <c r="G51" s="120"/>
      <c r="H51" s="92">
        <v>7525.3150299999998</v>
      </c>
    </row>
    <row r="52" spans="1:8" ht="11.25" customHeight="1" x14ac:dyDescent="0.2">
      <c r="A52" s="121"/>
      <c r="B52" s="172" t="s">
        <v>134</v>
      </c>
      <c r="C52" s="172"/>
      <c r="D52" s="121"/>
      <c r="E52" s="121"/>
      <c r="F52" s="121"/>
      <c r="G52" s="121"/>
      <c r="H52" s="92">
        <v>1602.39786</v>
      </c>
    </row>
  </sheetData>
  <mergeCells count="37">
    <mergeCell ref="B48:C48"/>
    <mergeCell ref="B49:C49"/>
    <mergeCell ref="B50:C50"/>
    <mergeCell ref="B51:C51"/>
    <mergeCell ref="B52:C52"/>
    <mergeCell ref="B41:C41"/>
    <mergeCell ref="B42:C42"/>
    <mergeCell ref="A43:H43"/>
    <mergeCell ref="B44:C44"/>
    <mergeCell ref="A45:H45"/>
    <mergeCell ref="B16:G16"/>
    <mergeCell ref="C4:G4"/>
    <mergeCell ref="C5:G5"/>
    <mergeCell ref="C9:G9"/>
    <mergeCell ref="C10:G10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32:C32"/>
    <mergeCell ref="B37:C37"/>
    <mergeCell ref="A38:H38"/>
    <mergeCell ref="B36:C36"/>
    <mergeCell ref="B28:C28"/>
    <mergeCell ref="A29:H29"/>
    <mergeCell ref="B30:C30"/>
    <mergeCell ref="A31:H31"/>
    <mergeCell ref="A33:H3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71613-08FB-432B-A05D-093DB4054103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102</v>
      </c>
      <c r="C6" s="18">
        <f>C26</f>
        <v>86891.529843950819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47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2" t="s">
        <v>36</v>
      </c>
      <c r="C12" s="122"/>
    </row>
    <row r="13" spans="1:3" ht="15" x14ac:dyDescent="0.2">
      <c r="A13" s="3"/>
      <c r="B13" s="3"/>
      <c r="C13" s="3"/>
    </row>
    <row r="14" spans="1:3" ht="112.5" customHeight="1" x14ac:dyDescent="0.2">
      <c r="A14" s="3"/>
      <c r="B14" s="123" t="s">
        <v>135</v>
      </c>
      <c r="C14" s="123"/>
    </row>
    <row r="15" spans="1:3" ht="15" x14ac:dyDescent="0.2">
      <c r="A15" s="4"/>
      <c r="B15" s="124" t="s">
        <v>5</v>
      </c>
      <c r="C15" s="124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6</v>
      </c>
      <c r="B18" s="11" t="s">
        <v>37</v>
      </c>
      <c r="C18" s="14" t="s">
        <v>38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39</v>
      </c>
      <c r="C20" s="37">
        <v>61101.035000000003</v>
      </c>
      <c r="D20" s="19"/>
    </row>
    <row r="21" spans="1:4" x14ac:dyDescent="0.2">
      <c r="A21" s="9">
        <v>1.1000000000000001</v>
      </c>
      <c r="B21" s="13" t="s">
        <v>40</v>
      </c>
      <c r="C21" s="67">
        <v>56546.85</v>
      </c>
      <c r="D21" s="20"/>
    </row>
    <row r="22" spans="1:4" x14ac:dyDescent="0.2">
      <c r="A22" s="9">
        <v>1.2</v>
      </c>
      <c r="B22" s="13" t="s">
        <v>41</v>
      </c>
      <c r="C22" s="67">
        <v>4053.248</v>
      </c>
      <c r="D22" s="20"/>
    </row>
    <row r="23" spans="1:4" x14ac:dyDescent="0.2">
      <c r="A23" s="9">
        <v>1.3</v>
      </c>
      <c r="B23" s="13" t="s">
        <v>42</v>
      </c>
      <c r="C23" s="67">
        <v>500.93700000000001</v>
      </c>
      <c r="D23" s="20"/>
    </row>
    <row r="24" spans="1:4" x14ac:dyDescent="0.2">
      <c r="A24" s="9">
        <v>2</v>
      </c>
      <c r="B24" s="13" t="s">
        <v>43</v>
      </c>
      <c r="C24" s="67">
        <v>73321.241999999998</v>
      </c>
    </row>
    <row r="25" spans="1:4" x14ac:dyDescent="0.2">
      <c r="A25" s="9">
        <v>2.1</v>
      </c>
      <c r="B25" s="13" t="s">
        <v>44</v>
      </c>
      <c r="C25" s="37">
        <v>12220.207</v>
      </c>
    </row>
    <row r="26" spans="1:4" ht="24" x14ac:dyDescent="0.2">
      <c r="A26" s="9">
        <v>3</v>
      </c>
      <c r="B26" s="13" t="s">
        <v>45</v>
      </c>
      <c r="C26" s="68">
        <v>86891.529843950819</v>
      </c>
      <c r="D26" s="69">
        <f>C26/1.2</f>
        <v>72409.608203292359</v>
      </c>
    </row>
    <row r="27" spans="1:4" ht="15" x14ac:dyDescent="0.2">
      <c r="A27" s="3"/>
      <c r="C27" s="3"/>
    </row>
    <row r="28" spans="1:4" ht="25.5" customHeight="1" x14ac:dyDescent="0.2">
      <c r="A28" s="125" t="s">
        <v>46</v>
      </c>
      <c r="B28" s="125"/>
      <c r="C28" s="125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8AED0-AE1A-4138-A8B8-4F47A12A17E3}">
  <sheetPr>
    <pageSetUpPr fitToPage="1"/>
  </sheetPr>
  <dimension ref="A1:BB45"/>
  <sheetViews>
    <sheetView topLeftCell="A10" workbookViewId="0">
      <selection activeCell="H22" sqref="H22:H23"/>
    </sheetView>
  </sheetViews>
  <sheetFormatPr defaultColWidth="9.140625" defaultRowHeight="11.25" customHeight="1" x14ac:dyDescent="0.2"/>
  <cols>
    <col min="1" max="1" width="6.7109375" style="41" customWidth="1"/>
    <col min="2" max="2" width="22.28515625" style="41" customWidth="1"/>
    <col min="3" max="3" width="34.28515625" style="41" customWidth="1"/>
    <col min="4" max="8" width="19.85546875" style="41" customWidth="1"/>
    <col min="9" max="13" width="113.7109375" style="43" hidden="1" customWidth="1"/>
    <col min="14" max="19" width="136" style="43" hidden="1" customWidth="1"/>
    <col min="20" max="26" width="155.85546875" style="43" hidden="1" customWidth="1"/>
    <col min="27" max="27" width="162.5703125" style="43" hidden="1" customWidth="1"/>
    <col min="28" max="30" width="56.5703125" style="43" hidden="1" customWidth="1"/>
    <col min="31" max="32" width="54.140625" style="43" hidden="1" customWidth="1"/>
    <col min="33" max="40" width="79.42578125" style="43" hidden="1" customWidth="1"/>
    <col min="41" max="44" width="83.140625" style="43" hidden="1" customWidth="1"/>
    <col min="45" max="48" width="79.42578125" style="43" hidden="1" customWidth="1"/>
    <col min="49" max="50" width="54.140625" style="43" hidden="1" customWidth="1"/>
    <col min="51" max="54" width="79.42578125" style="43" hidden="1" customWidth="1"/>
    <col min="55" max="16384" width="9.140625" style="41"/>
  </cols>
  <sheetData>
    <row r="1" spans="1:19" x14ac:dyDescent="0.2">
      <c r="H1" s="42" t="s">
        <v>51</v>
      </c>
    </row>
    <row r="2" spans="1:19" x14ac:dyDescent="0.2">
      <c r="A2" s="44"/>
      <c r="B2" s="44"/>
      <c r="C2" s="44"/>
      <c r="D2" s="44"/>
      <c r="E2" s="44"/>
      <c r="F2" s="44"/>
      <c r="G2" s="44"/>
      <c r="H2" s="45" t="s">
        <v>52</v>
      </c>
    </row>
    <row r="3" spans="1:19" x14ac:dyDescent="0.2">
      <c r="A3" s="44"/>
      <c r="B3" s="44"/>
      <c r="C3" s="44"/>
      <c r="D3" s="44"/>
      <c r="E3" s="44"/>
      <c r="F3" s="44"/>
      <c r="G3" s="44"/>
      <c r="H3" s="42"/>
    </row>
    <row r="4" spans="1:19" x14ac:dyDescent="0.2">
      <c r="A4" s="44"/>
      <c r="B4" s="44" t="s">
        <v>0</v>
      </c>
      <c r="C4" s="188" t="s">
        <v>34</v>
      </c>
      <c r="D4" s="188"/>
      <c r="E4" s="188"/>
      <c r="F4" s="188"/>
      <c r="G4" s="188"/>
      <c r="H4" s="44"/>
      <c r="I4" s="46" t="s">
        <v>1</v>
      </c>
      <c r="J4" s="46" t="s">
        <v>2</v>
      </c>
      <c r="K4" s="46" t="s">
        <v>2</v>
      </c>
      <c r="L4" s="46" t="s">
        <v>2</v>
      </c>
      <c r="M4" s="46" t="s">
        <v>2</v>
      </c>
    </row>
    <row r="5" spans="1:19" ht="10.5" customHeight="1" x14ac:dyDescent="0.2">
      <c r="A5" s="44"/>
      <c r="B5" s="44"/>
      <c r="C5" s="189" t="s">
        <v>3</v>
      </c>
      <c r="D5" s="189"/>
      <c r="E5" s="189"/>
      <c r="F5" s="189"/>
      <c r="G5" s="189"/>
      <c r="H5" s="44"/>
    </row>
    <row r="6" spans="1:19" ht="17.25" customHeight="1" x14ac:dyDescent="0.2">
      <c r="A6" s="44"/>
      <c r="B6" s="44" t="s">
        <v>48</v>
      </c>
      <c r="C6" s="47"/>
      <c r="D6" s="47"/>
      <c r="E6" s="47"/>
      <c r="F6" s="47"/>
      <c r="G6" s="47"/>
      <c r="H6" s="44"/>
    </row>
    <row r="7" spans="1:19" ht="17.25" customHeight="1" x14ac:dyDescent="0.2">
      <c r="A7" s="44"/>
      <c r="B7" s="44"/>
      <c r="C7" s="47"/>
      <c r="D7" s="47"/>
      <c r="E7" s="47"/>
      <c r="F7" s="47"/>
      <c r="G7" s="47"/>
      <c r="H7" s="44"/>
    </row>
    <row r="8" spans="1:19" ht="17.25" customHeight="1" x14ac:dyDescent="0.2">
      <c r="A8" s="44"/>
      <c r="B8" s="48" t="s">
        <v>66</v>
      </c>
      <c r="C8" s="47"/>
      <c r="D8" s="47"/>
      <c r="E8" s="47"/>
      <c r="F8" s="47"/>
      <c r="G8" s="47"/>
      <c r="H8" s="44"/>
    </row>
    <row r="9" spans="1:19" ht="17.25" customHeight="1" x14ac:dyDescent="0.2">
      <c r="A9" s="44"/>
      <c r="B9" s="44"/>
      <c r="C9" s="190"/>
      <c r="D9" s="190"/>
      <c r="E9" s="190"/>
      <c r="F9" s="190"/>
      <c r="G9" s="190"/>
      <c r="H9" s="44"/>
    </row>
    <row r="10" spans="1:19" ht="11.25" customHeight="1" x14ac:dyDescent="0.25">
      <c r="A10" s="49"/>
      <c r="B10" s="49"/>
      <c r="C10" s="189" t="s">
        <v>4</v>
      </c>
      <c r="D10" s="189"/>
      <c r="E10" s="189"/>
      <c r="F10" s="189"/>
      <c r="G10" s="189"/>
      <c r="H10" s="49"/>
    </row>
    <row r="11" spans="1:19" ht="11.25" customHeight="1" x14ac:dyDescent="0.25">
      <c r="A11" s="49"/>
      <c r="B11" s="49"/>
      <c r="C11" s="47"/>
      <c r="D11" s="47"/>
      <c r="E11" s="47"/>
      <c r="F11" s="47"/>
      <c r="G11" s="47"/>
      <c r="H11" s="49"/>
    </row>
    <row r="12" spans="1:19" ht="18" x14ac:dyDescent="0.25">
      <c r="A12" s="49"/>
      <c r="B12" s="191" t="s">
        <v>49</v>
      </c>
      <c r="C12" s="191"/>
      <c r="D12" s="191"/>
      <c r="E12" s="191"/>
      <c r="F12" s="191"/>
      <c r="G12" s="191"/>
      <c r="H12" s="49"/>
    </row>
    <row r="13" spans="1:19" ht="11.25" customHeight="1" x14ac:dyDescent="0.25">
      <c r="A13" s="49"/>
      <c r="B13" s="49"/>
      <c r="C13" s="47"/>
      <c r="D13" s="47"/>
      <c r="E13" s="47"/>
      <c r="F13" s="47"/>
      <c r="G13" s="47"/>
      <c r="H13" s="49"/>
    </row>
    <row r="14" spans="1:19" ht="11.25" customHeight="1" x14ac:dyDescent="0.25">
      <c r="A14" s="49"/>
      <c r="B14" s="49"/>
      <c r="C14" s="47"/>
      <c r="D14" s="47"/>
      <c r="E14" s="47"/>
      <c r="F14" s="47"/>
      <c r="G14" s="47"/>
      <c r="H14" s="49"/>
    </row>
    <row r="15" spans="1:19" ht="11.25" customHeight="1" x14ac:dyDescent="0.25">
      <c r="A15" s="49"/>
      <c r="B15" s="49"/>
      <c r="C15" s="47"/>
      <c r="D15" s="47"/>
      <c r="E15" s="47"/>
      <c r="F15" s="47"/>
      <c r="G15" s="47"/>
      <c r="H15" s="49"/>
    </row>
    <row r="16" spans="1:19" ht="99.75" customHeight="1" x14ac:dyDescent="0.2">
      <c r="A16" s="46"/>
      <c r="B16" s="158" t="s">
        <v>135</v>
      </c>
      <c r="C16" s="158"/>
      <c r="D16" s="158"/>
      <c r="E16" s="158"/>
      <c r="F16" s="158"/>
      <c r="G16" s="158"/>
      <c r="H16" s="46"/>
      <c r="N16" s="46" t="s">
        <v>62</v>
      </c>
      <c r="O16" s="46" t="s">
        <v>2</v>
      </c>
      <c r="P16" s="46" t="s">
        <v>2</v>
      </c>
      <c r="Q16" s="46" t="s">
        <v>2</v>
      </c>
      <c r="R16" s="46" t="s">
        <v>2</v>
      </c>
      <c r="S16" s="46" t="s">
        <v>2</v>
      </c>
    </row>
    <row r="17" spans="1:54" ht="13.5" customHeight="1" x14ac:dyDescent="0.2">
      <c r="A17" s="50"/>
      <c r="B17" s="180" t="s">
        <v>5</v>
      </c>
      <c r="C17" s="180"/>
      <c r="D17" s="180"/>
      <c r="E17" s="180"/>
      <c r="F17" s="180"/>
      <c r="G17" s="180"/>
      <c r="H17" s="50"/>
    </row>
    <row r="18" spans="1:54" ht="9.75" customHeight="1" x14ac:dyDescent="0.2">
      <c r="A18" s="44"/>
      <c r="B18" s="44"/>
      <c r="C18" s="44"/>
      <c r="D18" s="51"/>
      <c r="E18" s="51"/>
      <c r="F18" s="51"/>
      <c r="G18" s="52"/>
      <c r="H18" s="52"/>
    </row>
    <row r="19" spans="1:54" x14ac:dyDescent="0.2">
      <c r="A19" s="53"/>
      <c r="B19" s="181" t="s">
        <v>63</v>
      </c>
      <c r="C19" s="181"/>
      <c r="D19" s="181"/>
      <c r="E19" s="181"/>
      <c r="F19" s="181"/>
      <c r="G19" s="181"/>
      <c r="H19" s="181"/>
      <c r="T19" s="46" t="s">
        <v>53</v>
      </c>
      <c r="U19" s="46" t="s">
        <v>2</v>
      </c>
      <c r="V19" s="46" t="s">
        <v>2</v>
      </c>
      <c r="W19" s="46" t="s">
        <v>2</v>
      </c>
      <c r="X19" s="46" t="s">
        <v>2</v>
      </c>
      <c r="Y19" s="46" t="s">
        <v>2</v>
      </c>
      <c r="Z19" s="46" t="s">
        <v>2</v>
      </c>
    </row>
    <row r="20" spans="1:54" ht="9.75" customHeight="1" x14ac:dyDescent="0.2">
      <c r="A20" s="44"/>
      <c r="B20" s="44"/>
      <c r="C20" s="44"/>
      <c r="D20" s="47"/>
      <c r="E20" s="47"/>
      <c r="F20" s="47"/>
      <c r="G20" s="47"/>
      <c r="H20" s="47"/>
    </row>
    <row r="21" spans="1:54" ht="16.5" customHeight="1" x14ac:dyDescent="0.2">
      <c r="A21" s="182" t="s">
        <v>6</v>
      </c>
      <c r="B21" s="182" t="s">
        <v>54</v>
      </c>
      <c r="C21" s="182" t="s">
        <v>55</v>
      </c>
      <c r="D21" s="185" t="s">
        <v>56</v>
      </c>
      <c r="E21" s="186"/>
      <c r="F21" s="186"/>
      <c r="G21" s="186"/>
      <c r="H21" s="187"/>
      <c r="I21" s="54"/>
    </row>
    <row r="22" spans="1:54" ht="58.5" customHeight="1" x14ac:dyDescent="0.2">
      <c r="A22" s="183"/>
      <c r="B22" s="183"/>
      <c r="C22" s="183"/>
      <c r="D22" s="182" t="s">
        <v>57</v>
      </c>
      <c r="E22" s="182" t="s">
        <v>7</v>
      </c>
      <c r="F22" s="182" t="s">
        <v>8</v>
      </c>
      <c r="G22" s="182" t="s">
        <v>9</v>
      </c>
      <c r="H22" s="182" t="s">
        <v>58</v>
      </c>
      <c r="I22" s="54"/>
    </row>
    <row r="23" spans="1:54" ht="3.75" customHeight="1" x14ac:dyDescent="0.2">
      <c r="A23" s="184"/>
      <c r="B23" s="184"/>
      <c r="C23" s="184"/>
      <c r="D23" s="184"/>
      <c r="E23" s="184"/>
      <c r="F23" s="184"/>
      <c r="G23" s="184"/>
      <c r="H23" s="184"/>
      <c r="I23" s="54"/>
    </row>
    <row r="24" spans="1:54" x14ac:dyDescent="0.2">
      <c r="A24" s="55">
        <v>1</v>
      </c>
      <c r="B24" s="55">
        <v>2</v>
      </c>
      <c r="C24" s="55">
        <v>3</v>
      </c>
      <c r="D24" s="55">
        <v>4</v>
      </c>
      <c r="E24" s="55">
        <v>5</v>
      </c>
      <c r="F24" s="55">
        <v>6</v>
      </c>
      <c r="G24" s="55">
        <v>7</v>
      </c>
      <c r="H24" s="55">
        <v>8</v>
      </c>
      <c r="I24" s="54"/>
    </row>
    <row r="25" spans="1:54" s="58" customFormat="1" ht="14.25" x14ac:dyDescent="0.2">
      <c r="A25" s="175" t="s">
        <v>10</v>
      </c>
      <c r="B25" s="176"/>
      <c r="C25" s="176"/>
      <c r="D25" s="176"/>
      <c r="E25" s="176"/>
      <c r="F25" s="176"/>
      <c r="G25" s="176"/>
      <c r="H25" s="177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7" t="s">
        <v>10</v>
      </c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</row>
    <row r="26" spans="1:54" s="58" customFormat="1" ht="14.25" x14ac:dyDescent="0.2">
      <c r="A26" s="59" t="s">
        <v>11</v>
      </c>
      <c r="B26" s="60" t="s">
        <v>12</v>
      </c>
      <c r="C26" s="60" t="s">
        <v>67</v>
      </c>
      <c r="D26" s="61">
        <v>56546.85</v>
      </c>
      <c r="E26" s="61"/>
      <c r="F26" s="61">
        <v>4053.248</v>
      </c>
      <c r="G26" s="61"/>
      <c r="H26" s="61">
        <v>60600.097999999998</v>
      </c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7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</row>
    <row r="27" spans="1:54" s="58" customFormat="1" ht="22.5" x14ac:dyDescent="0.2">
      <c r="A27" s="62"/>
      <c r="B27" s="178" t="s">
        <v>13</v>
      </c>
      <c r="C27" s="179"/>
      <c r="D27" s="63">
        <v>56546.85</v>
      </c>
      <c r="E27" s="63"/>
      <c r="F27" s="64">
        <v>4053.248</v>
      </c>
      <c r="G27" s="64"/>
      <c r="H27" s="64">
        <v>60600.097999999998</v>
      </c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7"/>
      <c r="AB27" s="65" t="s">
        <v>13</v>
      </c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</row>
    <row r="28" spans="1:54" s="58" customFormat="1" ht="14.25" x14ac:dyDescent="0.2">
      <c r="A28" s="175" t="s">
        <v>14</v>
      </c>
      <c r="B28" s="176"/>
      <c r="C28" s="176"/>
      <c r="D28" s="176"/>
      <c r="E28" s="176"/>
      <c r="F28" s="176"/>
      <c r="G28" s="176"/>
      <c r="H28" s="177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7" t="s">
        <v>14</v>
      </c>
      <c r="AB28" s="65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</row>
    <row r="29" spans="1:54" s="58" customFormat="1" ht="14.25" x14ac:dyDescent="0.2">
      <c r="A29" s="62"/>
      <c r="B29" s="173" t="s">
        <v>15</v>
      </c>
      <c r="C29" s="174"/>
      <c r="D29" s="63">
        <v>56546.85</v>
      </c>
      <c r="E29" s="63"/>
      <c r="F29" s="64">
        <v>4053.248</v>
      </c>
      <c r="G29" s="64"/>
      <c r="H29" s="64">
        <v>60600.097999999998</v>
      </c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7"/>
      <c r="AB29" s="65"/>
      <c r="AC29" s="66" t="s">
        <v>15</v>
      </c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</row>
    <row r="30" spans="1:54" s="58" customFormat="1" ht="14.25" x14ac:dyDescent="0.2">
      <c r="A30" s="175" t="s">
        <v>16</v>
      </c>
      <c r="B30" s="176"/>
      <c r="C30" s="176"/>
      <c r="D30" s="176"/>
      <c r="E30" s="176"/>
      <c r="F30" s="176"/>
      <c r="G30" s="176"/>
      <c r="H30" s="177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7" t="s">
        <v>16</v>
      </c>
      <c r="AB30" s="65"/>
      <c r="AC30" s="6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</row>
    <row r="31" spans="1:54" s="58" customFormat="1" ht="14.25" x14ac:dyDescent="0.2">
      <c r="A31" s="62"/>
      <c r="B31" s="173" t="s">
        <v>17</v>
      </c>
      <c r="C31" s="174"/>
      <c r="D31" s="63">
        <v>56546.85</v>
      </c>
      <c r="E31" s="63"/>
      <c r="F31" s="64">
        <v>4053.248</v>
      </c>
      <c r="G31" s="64"/>
      <c r="H31" s="64">
        <v>60600.097999999998</v>
      </c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7"/>
      <c r="AB31" s="65"/>
      <c r="AC31" s="66" t="s">
        <v>17</v>
      </c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</row>
    <row r="32" spans="1:54" s="58" customFormat="1" ht="14.25" x14ac:dyDescent="0.2">
      <c r="A32" s="175" t="s">
        <v>18</v>
      </c>
      <c r="B32" s="176"/>
      <c r="C32" s="176"/>
      <c r="D32" s="176"/>
      <c r="E32" s="176"/>
      <c r="F32" s="176"/>
      <c r="G32" s="176"/>
      <c r="H32" s="177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7" t="s">
        <v>18</v>
      </c>
      <c r="AB32" s="65"/>
      <c r="AC32" s="6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</row>
    <row r="33" spans="1:54" s="58" customFormat="1" ht="14.25" x14ac:dyDescent="0.2">
      <c r="A33" s="59" t="s">
        <v>65</v>
      </c>
      <c r="B33" s="60"/>
      <c r="C33" s="60" t="s">
        <v>19</v>
      </c>
      <c r="D33" s="61"/>
      <c r="E33" s="61"/>
      <c r="F33" s="61"/>
      <c r="G33" s="61">
        <v>119.006</v>
      </c>
      <c r="H33" s="61">
        <v>119.006</v>
      </c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7"/>
      <c r="AB33" s="65"/>
      <c r="AC33" s="6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</row>
    <row r="34" spans="1:54" s="58" customFormat="1" ht="14.25" x14ac:dyDescent="0.2">
      <c r="A34" s="62"/>
      <c r="B34" s="178" t="s">
        <v>20</v>
      </c>
      <c r="C34" s="179"/>
      <c r="D34" s="63"/>
      <c r="E34" s="63"/>
      <c r="F34" s="64"/>
      <c r="G34" s="64">
        <v>119.006</v>
      </c>
      <c r="H34" s="64">
        <v>119.006</v>
      </c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7"/>
      <c r="AB34" s="65" t="s">
        <v>20</v>
      </c>
      <c r="AC34" s="6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</row>
    <row r="35" spans="1:54" s="58" customFormat="1" ht="14.25" x14ac:dyDescent="0.2">
      <c r="A35" s="62"/>
      <c r="B35" s="173" t="s">
        <v>21</v>
      </c>
      <c r="C35" s="174"/>
      <c r="D35" s="63">
        <v>56546.85</v>
      </c>
      <c r="E35" s="63"/>
      <c r="F35" s="64">
        <v>4053.248</v>
      </c>
      <c r="G35" s="64">
        <v>119.006</v>
      </c>
      <c r="H35" s="64">
        <v>60719.103999999999</v>
      </c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7"/>
      <c r="AB35" s="65"/>
      <c r="AC35" s="66" t="s">
        <v>21</v>
      </c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</row>
    <row r="36" spans="1:54" s="58" customFormat="1" ht="48" x14ac:dyDescent="0.2">
      <c r="A36" s="175" t="s">
        <v>22</v>
      </c>
      <c r="B36" s="176"/>
      <c r="C36" s="176"/>
      <c r="D36" s="176"/>
      <c r="E36" s="176"/>
      <c r="F36" s="176"/>
      <c r="G36" s="176"/>
      <c r="H36" s="177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7" t="s">
        <v>22</v>
      </c>
      <c r="AB36" s="65"/>
      <c r="AC36" s="6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4" s="58" customFormat="1" ht="14.25" x14ac:dyDescent="0.2">
      <c r="A37" s="59" t="s">
        <v>23</v>
      </c>
      <c r="B37" s="60"/>
      <c r="C37" s="60" t="s">
        <v>24</v>
      </c>
      <c r="D37" s="61"/>
      <c r="E37" s="61"/>
      <c r="F37" s="61"/>
      <c r="G37" s="61">
        <v>381.93099999999998</v>
      </c>
      <c r="H37" s="61">
        <v>381.93099999999998</v>
      </c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7"/>
      <c r="AB37" s="65"/>
      <c r="AC37" s="6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</row>
    <row r="38" spans="1:54" s="58" customFormat="1" ht="112.5" x14ac:dyDescent="0.2">
      <c r="A38" s="62"/>
      <c r="B38" s="178" t="s">
        <v>25</v>
      </c>
      <c r="C38" s="179"/>
      <c r="D38" s="63"/>
      <c r="E38" s="63"/>
      <c r="F38" s="64"/>
      <c r="G38" s="64">
        <v>381.93099999999998</v>
      </c>
      <c r="H38" s="64">
        <v>381.93099999999998</v>
      </c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7"/>
      <c r="AB38" s="65" t="s">
        <v>25</v>
      </c>
      <c r="AC38" s="6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</row>
    <row r="39" spans="1:54" s="58" customFormat="1" ht="14.25" x14ac:dyDescent="0.2">
      <c r="A39" s="62"/>
      <c r="B39" s="173" t="s">
        <v>26</v>
      </c>
      <c r="C39" s="174"/>
      <c r="D39" s="63">
        <v>56546.85</v>
      </c>
      <c r="E39" s="63"/>
      <c r="F39" s="64">
        <v>4053.248</v>
      </c>
      <c r="G39" s="64">
        <v>500.93700000000001</v>
      </c>
      <c r="H39" s="64">
        <v>61101.035000000003</v>
      </c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7"/>
      <c r="AB39" s="65"/>
      <c r="AC39" s="66" t="s">
        <v>26</v>
      </c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</row>
    <row r="40" spans="1:54" s="58" customFormat="1" ht="14.25" x14ac:dyDescent="0.2">
      <c r="A40" s="175" t="s">
        <v>27</v>
      </c>
      <c r="B40" s="176"/>
      <c r="C40" s="176"/>
      <c r="D40" s="176"/>
      <c r="E40" s="176"/>
      <c r="F40" s="176"/>
      <c r="G40" s="176"/>
      <c r="H40" s="177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7" t="s">
        <v>27</v>
      </c>
      <c r="AB40" s="65"/>
      <c r="AC40" s="6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</row>
    <row r="41" spans="1:54" s="58" customFormat="1" ht="14.25" x14ac:dyDescent="0.2">
      <c r="A41" s="62"/>
      <c r="B41" s="173" t="s">
        <v>28</v>
      </c>
      <c r="C41" s="174"/>
      <c r="D41" s="63">
        <v>56546.85</v>
      </c>
      <c r="E41" s="63"/>
      <c r="F41" s="64">
        <v>4053.248</v>
      </c>
      <c r="G41" s="64">
        <v>500.93700000000001</v>
      </c>
      <c r="H41" s="64">
        <v>61101.035000000003</v>
      </c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7"/>
      <c r="AB41" s="65"/>
      <c r="AC41" s="66" t="s">
        <v>28</v>
      </c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</row>
    <row r="42" spans="1:54" s="58" customFormat="1" ht="14.25" x14ac:dyDescent="0.2">
      <c r="A42" s="175" t="s">
        <v>29</v>
      </c>
      <c r="B42" s="176"/>
      <c r="C42" s="176"/>
      <c r="D42" s="176"/>
      <c r="E42" s="176"/>
      <c r="F42" s="176"/>
      <c r="G42" s="176"/>
      <c r="H42" s="177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7" t="s">
        <v>29</v>
      </c>
      <c r="AB42" s="65"/>
      <c r="AC42" s="6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</row>
    <row r="43" spans="1:54" s="58" customFormat="1" ht="14.25" x14ac:dyDescent="0.2">
      <c r="A43" s="59" t="s">
        <v>11</v>
      </c>
      <c r="B43" s="60" t="s">
        <v>30</v>
      </c>
      <c r="C43" s="60" t="s">
        <v>31</v>
      </c>
      <c r="D43" s="61">
        <v>11309.37</v>
      </c>
      <c r="E43" s="61"/>
      <c r="F43" s="61">
        <v>810.65</v>
      </c>
      <c r="G43" s="61">
        <v>100.187</v>
      </c>
      <c r="H43" s="61">
        <v>12220.207</v>
      </c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7"/>
      <c r="AB43" s="65"/>
      <c r="AC43" s="6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</row>
    <row r="44" spans="1:54" s="58" customFormat="1" ht="14.25" x14ac:dyDescent="0.2">
      <c r="A44" s="62"/>
      <c r="B44" s="178" t="s">
        <v>32</v>
      </c>
      <c r="C44" s="179"/>
      <c r="D44" s="63">
        <v>11309.37</v>
      </c>
      <c r="E44" s="63"/>
      <c r="F44" s="64">
        <v>810.65</v>
      </c>
      <c r="G44" s="64">
        <v>100.187</v>
      </c>
      <c r="H44" s="64">
        <v>12220.207</v>
      </c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7"/>
      <c r="AB44" s="65" t="s">
        <v>32</v>
      </c>
      <c r="AC44" s="6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</row>
    <row r="45" spans="1:54" s="58" customFormat="1" ht="14.25" x14ac:dyDescent="0.2">
      <c r="A45" s="62"/>
      <c r="B45" s="173" t="s">
        <v>33</v>
      </c>
      <c r="C45" s="174"/>
      <c r="D45" s="63">
        <v>67856.22</v>
      </c>
      <c r="E45" s="63"/>
      <c r="F45" s="64">
        <v>4863.8980000000001</v>
      </c>
      <c r="G45" s="64">
        <v>601.12400000000002</v>
      </c>
      <c r="H45" s="64">
        <v>73321.241999999998</v>
      </c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7"/>
      <c r="AB45" s="65"/>
      <c r="AC45" s="66"/>
      <c r="AD45" s="66" t="s">
        <v>33</v>
      </c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</row>
  </sheetData>
  <mergeCells count="34">
    <mergeCell ref="B16:G16"/>
    <mergeCell ref="C4:G4"/>
    <mergeCell ref="C5:G5"/>
    <mergeCell ref="C9:G9"/>
    <mergeCell ref="C10:G10"/>
    <mergeCell ref="B12:G12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45:C45"/>
    <mergeCell ref="B31:C31"/>
    <mergeCell ref="A32:H32"/>
    <mergeCell ref="B34:C34"/>
    <mergeCell ref="B35:C35"/>
    <mergeCell ref="A36:H36"/>
    <mergeCell ref="B38:C38"/>
    <mergeCell ref="B39:C39"/>
    <mergeCell ref="A40:H40"/>
    <mergeCell ref="B41:C41"/>
    <mergeCell ref="A42:H42"/>
    <mergeCell ref="B44:C4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7D195-E257-4E34-8358-ADE79D0E1CEF}">
  <dimension ref="A1:D54"/>
  <sheetViews>
    <sheetView zoomScale="90" zoomScaleNormal="90" workbookViewId="0">
      <selection activeCell="E18" sqref="E18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81.4257812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123</v>
      </c>
      <c r="C6" s="18">
        <f>C26</f>
        <v>54195.575572582129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47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22" t="s">
        <v>36</v>
      </c>
      <c r="C12" s="122"/>
    </row>
    <row r="13" spans="1:3" ht="15" x14ac:dyDescent="0.2">
      <c r="A13" s="3"/>
      <c r="B13" s="3"/>
      <c r="C13" s="3"/>
    </row>
    <row r="14" spans="1:3" ht="117.75" customHeight="1" x14ac:dyDescent="0.2">
      <c r="A14" s="3"/>
      <c r="B14" s="123" t="s">
        <v>135</v>
      </c>
      <c r="C14" s="123"/>
    </row>
    <row r="15" spans="1:3" ht="15" x14ac:dyDescent="0.2">
      <c r="A15" s="4"/>
      <c r="B15" s="124" t="s">
        <v>5</v>
      </c>
      <c r="C15" s="124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6</v>
      </c>
      <c r="B18" s="11" t="s">
        <v>37</v>
      </c>
      <c r="C18" s="14" t="s">
        <v>38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39</v>
      </c>
      <c r="C20" s="37">
        <v>36503.495999999999</v>
      </c>
      <c r="D20" s="19"/>
    </row>
    <row r="21" spans="1:4" x14ac:dyDescent="0.2">
      <c r="A21" s="9">
        <v>1.1000000000000001</v>
      </c>
      <c r="B21" s="13" t="s">
        <v>40</v>
      </c>
      <c r="C21" s="67">
        <v>36089.462</v>
      </c>
      <c r="D21" s="20"/>
    </row>
    <row r="22" spans="1:4" x14ac:dyDescent="0.2">
      <c r="A22" s="9">
        <v>1.2</v>
      </c>
      <c r="B22" s="13" t="s">
        <v>41</v>
      </c>
      <c r="C22" s="67">
        <v>0</v>
      </c>
      <c r="D22" s="20"/>
    </row>
    <row r="23" spans="1:4" x14ac:dyDescent="0.2">
      <c r="A23" s="9">
        <v>1.3</v>
      </c>
      <c r="B23" s="13" t="s">
        <v>42</v>
      </c>
      <c r="C23" s="67">
        <v>414.03399999999999</v>
      </c>
      <c r="D23" s="20"/>
    </row>
    <row r="24" spans="1:4" x14ac:dyDescent="0.2">
      <c r="A24" s="9">
        <v>2</v>
      </c>
      <c r="B24" s="13" t="s">
        <v>43</v>
      </c>
      <c r="C24" s="67">
        <v>43804.195</v>
      </c>
    </row>
    <row r="25" spans="1:4" x14ac:dyDescent="0.2">
      <c r="A25" s="9">
        <v>2.1</v>
      </c>
      <c r="B25" s="13" t="s">
        <v>44</v>
      </c>
      <c r="C25" s="37">
        <v>7300.6989999999996</v>
      </c>
    </row>
    <row r="26" spans="1:4" ht="24" x14ac:dyDescent="0.2">
      <c r="A26" s="9">
        <v>3</v>
      </c>
      <c r="B26" s="13" t="s">
        <v>45</v>
      </c>
      <c r="C26" s="68">
        <v>54195.575572582129</v>
      </c>
      <c r="D26" s="69">
        <f>C26/1.2</f>
        <v>45162.979643818442</v>
      </c>
    </row>
    <row r="27" spans="1:4" ht="15" x14ac:dyDescent="0.2">
      <c r="A27" s="3"/>
      <c r="C27" s="3"/>
    </row>
    <row r="28" spans="1:4" ht="25.5" customHeight="1" x14ac:dyDescent="0.2">
      <c r="A28" s="125" t="s">
        <v>46</v>
      </c>
      <c r="B28" s="125"/>
      <c r="C28" s="125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82943-58F8-46B1-939A-48DE6F14C379}">
  <sheetPr>
    <pageSetUpPr fitToPage="1"/>
  </sheetPr>
  <dimension ref="A1:BD46"/>
  <sheetViews>
    <sheetView topLeftCell="A4" workbookViewId="0">
      <selection activeCell="F18" sqref="F18"/>
    </sheetView>
  </sheetViews>
  <sheetFormatPr defaultColWidth="9.140625" defaultRowHeight="11.25" customHeight="1" x14ac:dyDescent="0.2"/>
  <cols>
    <col min="1" max="1" width="6.7109375" style="41" customWidth="1"/>
    <col min="2" max="2" width="22.28515625" style="41" customWidth="1"/>
    <col min="3" max="3" width="34.28515625" style="41" customWidth="1"/>
    <col min="4" max="8" width="19.85546875" style="41" customWidth="1"/>
    <col min="9" max="13" width="113.7109375" style="43" hidden="1" customWidth="1"/>
    <col min="14" max="19" width="136" style="43" hidden="1" customWidth="1"/>
    <col min="20" max="26" width="155.85546875" style="43" hidden="1" customWidth="1"/>
    <col min="27" max="27" width="162.5703125" style="43" hidden="1" customWidth="1"/>
    <col min="28" max="30" width="56.5703125" style="43" hidden="1" customWidth="1"/>
    <col min="31" max="32" width="54.140625" style="43" hidden="1" customWidth="1"/>
    <col min="33" max="40" width="79.42578125" style="43" hidden="1" customWidth="1"/>
    <col min="41" max="44" width="83.140625" style="43" hidden="1" customWidth="1"/>
    <col min="45" max="48" width="79.42578125" style="43" hidden="1" customWidth="1"/>
    <col min="49" max="50" width="54.140625" style="43" hidden="1" customWidth="1"/>
    <col min="51" max="54" width="79.42578125" style="43" hidden="1" customWidth="1"/>
    <col min="55" max="16384" width="9.140625" style="41"/>
  </cols>
  <sheetData>
    <row r="1" spans="1:56" x14ac:dyDescent="0.2">
      <c r="A1" s="70"/>
      <c r="B1" s="70"/>
      <c r="C1" s="70"/>
      <c r="D1" s="70"/>
      <c r="E1" s="70"/>
      <c r="F1" s="70"/>
      <c r="G1" s="70"/>
      <c r="H1" s="71" t="s">
        <v>51</v>
      </c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0"/>
      <c r="BD1" s="70"/>
    </row>
    <row r="2" spans="1:56" x14ac:dyDescent="0.2">
      <c r="A2" s="73"/>
      <c r="B2" s="73"/>
      <c r="C2" s="73"/>
      <c r="D2" s="73"/>
      <c r="E2" s="73"/>
      <c r="F2" s="73"/>
      <c r="G2" s="73"/>
      <c r="H2" s="74" t="s">
        <v>52</v>
      </c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0"/>
      <c r="BD2" s="70"/>
    </row>
    <row r="3" spans="1:56" x14ac:dyDescent="0.2">
      <c r="A3" s="73"/>
      <c r="B3" s="73"/>
      <c r="C3" s="73"/>
      <c r="D3" s="73"/>
      <c r="E3" s="73"/>
      <c r="F3" s="73"/>
      <c r="G3" s="73"/>
      <c r="H3" s="7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0"/>
      <c r="BD3" s="70"/>
    </row>
    <row r="4" spans="1:56" x14ac:dyDescent="0.2">
      <c r="A4" s="73"/>
      <c r="B4" s="73" t="s">
        <v>0</v>
      </c>
      <c r="C4" s="147" t="s">
        <v>61</v>
      </c>
      <c r="D4" s="147"/>
      <c r="E4" s="147"/>
      <c r="F4" s="147"/>
      <c r="G4" s="147"/>
      <c r="H4" s="73"/>
      <c r="I4" s="75" t="s">
        <v>1</v>
      </c>
      <c r="J4" s="75" t="s">
        <v>2</v>
      </c>
      <c r="K4" s="75" t="s">
        <v>2</v>
      </c>
      <c r="L4" s="75" t="s">
        <v>2</v>
      </c>
      <c r="M4" s="75" t="s">
        <v>2</v>
      </c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0"/>
      <c r="BD4" s="70"/>
    </row>
    <row r="5" spans="1:56" ht="10.5" customHeight="1" x14ac:dyDescent="0.2">
      <c r="A5" s="73"/>
      <c r="B5" s="73"/>
      <c r="C5" s="148" t="s">
        <v>3</v>
      </c>
      <c r="D5" s="148"/>
      <c r="E5" s="148"/>
      <c r="F5" s="148"/>
      <c r="G5" s="148"/>
      <c r="H5" s="73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0"/>
      <c r="BD5" s="70"/>
    </row>
    <row r="6" spans="1:56" ht="17.25" customHeight="1" x14ac:dyDescent="0.2">
      <c r="A6" s="73"/>
      <c r="B6" s="73" t="s">
        <v>48</v>
      </c>
      <c r="C6" s="76"/>
      <c r="D6" s="76"/>
      <c r="E6" s="76"/>
      <c r="F6" s="76"/>
      <c r="G6" s="76"/>
      <c r="H6" s="73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0"/>
      <c r="BD6" s="70"/>
    </row>
    <row r="7" spans="1:56" ht="17.25" customHeight="1" x14ac:dyDescent="0.2">
      <c r="A7" s="73"/>
      <c r="B7" s="73"/>
      <c r="C7" s="76"/>
      <c r="D7" s="76"/>
      <c r="E7" s="76"/>
      <c r="F7" s="76"/>
      <c r="G7" s="76"/>
      <c r="H7" s="73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0"/>
      <c r="BD7" s="70"/>
    </row>
    <row r="8" spans="1:56" ht="17.25" customHeight="1" x14ac:dyDescent="0.2">
      <c r="A8" s="73"/>
      <c r="B8" s="77" t="s">
        <v>68</v>
      </c>
      <c r="C8" s="76"/>
      <c r="D8" s="76"/>
      <c r="E8" s="76"/>
      <c r="F8" s="76"/>
      <c r="G8" s="76"/>
      <c r="H8" s="73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0"/>
      <c r="BD8" s="70"/>
    </row>
    <row r="9" spans="1:56" ht="17.25" customHeight="1" x14ac:dyDescent="0.2">
      <c r="A9" s="73"/>
      <c r="B9" s="73"/>
      <c r="C9" s="149"/>
      <c r="D9" s="149"/>
      <c r="E9" s="149"/>
      <c r="F9" s="149"/>
      <c r="G9" s="149"/>
      <c r="H9" s="73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0"/>
      <c r="BD9" s="70"/>
    </row>
    <row r="10" spans="1:56" ht="11.25" customHeight="1" x14ac:dyDescent="0.25">
      <c r="A10" s="78"/>
      <c r="B10" s="78"/>
      <c r="C10" s="148" t="s">
        <v>4</v>
      </c>
      <c r="D10" s="148"/>
      <c r="E10" s="148"/>
      <c r="F10" s="148"/>
      <c r="G10" s="148"/>
      <c r="H10" s="78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0"/>
      <c r="BD10" s="70"/>
    </row>
    <row r="11" spans="1:56" ht="11.25" customHeight="1" x14ac:dyDescent="0.25">
      <c r="A11" s="78"/>
      <c r="B11" s="78"/>
      <c r="C11" s="76"/>
      <c r="D11" s="76"/>
      <c r="E11" s="76"/>
      <c r="F11" s="76"/>
      <c r="G11" s="76"/>
      <c r="H11" s="78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0"/>
      <c r="BD11" s="70"/>
    </row>
    <row r="12" spans="1:56" ht="18" x14ac:dyDescent="0.25">
      <c r="A12" s="78"/>
      <c r="B12" s="191" t="s">
        <v>49</v>
      </c>
      <c r="C12" s="191"/>
      <c r="D12" s="191"/>
      <c r="E12" s="191"/>
      <c r="F12" s="191"/>
      <c r="G12" s="191"/>
      <c r="H12" s="49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0"/>
      <c r="BD12" s="70"/>
    </row>
    <row r="13" spans="1:56" ht="11.25" customHeight="1" x14ac:dyDescent="0.25">
      <c r="A13" s="78"/>
      <c r="B13" s="49"/>
      <c r="C13" s="47"/>
      <c r="D13" s="47"/>
      <c r="E13" s="47"/>
      <c r="F13" s="47"/>
      <c r="G13" s="47"/>
      <c r="H13" s="49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0"/>
      <c r="BD13" s="70"/>
    </row>
    <row r="14" spans="1:56" ht="11.25" customHeight="1" x14ac:dyDescent="0.25">
      <c r="A14" s="78"/>
      <c r="B14" s="49"/>
      <c r="C14" s="47"/>
      <c r="D14" s="47"/>
      <c r="E14" s="47"/>
      <c r="F14" s="47"/>
      <c r="G14" s="47"/>
      <c r="H14" s="49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0"/>
      <c r="BD14" s="70"/>
    </row>
    <row r="15" spans="1:56" ht="11.25" customHeight="1" x14ac:dyDescent="0.25">
      <c r="A15" s="78"/>
      <c r="B15" s="49"/>
      <c r="C15" s="47"/>
      <c r="D15" s="47"/>
      <c r="E15" s="47"/>
      <c r="F15" s="47"/>
      <c r="G15" s="47"/>
      <c r="H15" s="49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0"/>
      <c r="BD15" s="70"/>
    </row>
    <row r="16" spans="1:56" ht="74.25" customHeight="1" x14ac:dyDescent="0.25">
      <c r="A16" s="75"/>
      <c r="B16" s="188" t="s">
        <v>135</v>
      </c>
      <c r="C16" s="188"/>
      <c r="D16" s="188"/>
      <c r="E16" s="188"/>
      <c r="F16" s="188"/>
      <c r="G16" s="188"/>
      <c r="H16" s="192"/>
      <c r="I16" s="72"/>
      <c r="J16" s="72"/>
      <c r="K16" s="72"/>
      <c r="L16" s="72"/>
      <c r="M16" s="72"/>
      <c r="N16" s="75" t="s">
        <v>62</v>
      </c>
      <c r="O16" s="75" t="s">
        <v>2</v>
      </c>
      <c r="P16" s="75" t="s">
        <v>2</v>
      </c>
      <c r="Q16" s="75" t="s">
        <v>2</v>
      </c>
      <c r="R16" s="75" t="s">
        <v>2</v>
      </c>
      <c r="S16" s="75" t="s">
        <v>2</v>
      </c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0"/>
      <c r="BD16" s="70"/>
    </row>
    <row r="17" spans="1:56" ht="13.5" customHeight="1" x14ac:dyDescent="0.2">
      <c r="A17" s="79"/>
      <c r="B17" s="165" t="s">
        <v>5</v>
      </c>
      <c r="C17" s="165"/>
      <c r="D17" s="165"/>
      <c r="E17" s="165"/>
      <c r="F17" s="165"/>
      <c r="G17" s="165"/>
      <c r="H17" s="79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0"/>
      <c r="BD17" s="70"/>
    </row>
    <row r="18" spans="1:56" ht="9.75" customHeight="1" x14ac:dyDescent="0.2">
      <c r="A18" s="73"/>
      <c r="B18" s="73"/>
      <c r="C18" s="73"/>
      <c r="D18" s="80"/>
      <c r="E18" s="80"/>
      <c r="F18" s="80"/>
      <c r="G18" s="81"/>
      <c r="H18" s="81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0"/>
      <c r="BD18" s="70"/>
    </row>
    <row r="19" spans="1:56" ht="11.25" customHeight="1" x14ac:dyDescent="0.2">
      <c r="A19" s="82"/>
      <c r="B19" s="166" t="s">
        <v>63</v>
      </c>
      <c r="C19" s="166"/>
      <c r="D19" s="166"/>
      <c r="E19" s="166"/>
      <c r="F19" s="166"/>
      <c r="G19" s="166"/>
      <c r="H19" s="166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5" t="s">
        <v>53</v>
      </c>
      <c r="U19" s="75" t="s">
        <v>2</v>
      </c>
      <c r="V19" s="75" t="s">
        <v>2</v>
      </c>
      <c r="W19" s="75" t="s">
        <v>2</v>
      </c>
      <c r="X19" s="75" t="s">
        <v>2</v>
      </c>
      <c r="Y19" s="75" t="s">
        <v>2</v>
      </c>
      <c r="Z19" s="75" t="s">
        <v>2</v>
      </c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0"/>
      <c r="BD19" s="70"/>
    </row>
    <row r="20" spans="1:56" ht="9.75" customHeight="1" x14ac:dyDescent="0.2">
      <c r="A20" s="73"/>
      <c r="B20" s="73"/>
      <c r="C20" s="73"/>
      <c r="D20" s="76"/>
      <c r="E20" s="76"/>
      <c r="F20" s="76"/>
      <c r="G20" s="76"/>
      <c r="H20" s="76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0"/>
      <c r="BD20" s="70"/>
    </row>
    <row r="21" spans="1:56" ht="16.5" customHeight="1" x14ac:dyDescent="0.2">
      <c r="A21" s="159" t="s">
        <v>6</v>
      </c>
      <c r="B21" s="159" t="s">
        <v>54</v>
      </c>
      <c r="C21" s="159" t="s">
        <v>55</v>
      </c>
      <c r="D21" s="162" t="s">
        <v>56</v>
      </c>
      <c r="E21" s="163"/>
      <c r="F21" s="163"/>
      <c r="G21" s="163"/>
      <c r="H21" s="164"/>
      <c r="I21" s="83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0"/>
      <c r="BD21" s="70"/>
    </row>
    <row r="22" spans="1:56" ht="58.5" customHeight="1" x14ac:dyDescent="0.2">
      <c r="A22" s="160"/>
      <c r="B22" s="160"/>
      <c r="C22" s="160"/>
      <c r="D22" s="159" t="s">
        <v>57</v>
      </c>
      <c r="E22" s="159" t="s">
        <v>7</v>
      </c>
      <c r="F22" s="159" t="s">
        <v>8</v>
      </c>
      <c r="G22" s="159" t="s">
        <v>9</v>
      </c>
      <c r="H22" s="159" t="s">
        <v>58</v>
      </c>
      <c r="I22" s="83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0"/>
      <c r="BD22" s="70"/>
    </row>
    <row r="23" spans="1:56" ht="3.75" customHeight="1" x14ac:dyDescent="0.2">
      <c r="A23" s="161"/>
      <c r="B23" s="161"/>
      <c r="C23" s="161"/>
      <c r="D23" s="161"/>
      <c r="E23" s="161"/>
      <c r="F23" s="161"/>
      <c r="G23" s="161"/>
      <c r="H23" s="161"/>
      <c r="I23" s="83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0"/>
      <c r="BD23" s="70"/>
    </row>
    <row r="24" spans="1:56" x14ac:dyDescent="0.2">
      <c r="A24" s="84">
        <v>1</v>
      </c>
      <c r="B24" s="84">
        <v>2</v>
      </c>
      <c r="C24" s="84">
        <v>3</v>
      </c>
      <c r="D24" s="84">
        <v>4</v>
      </c>
      <c r="E24" s="84">
        <v>5</v>
      </c>
      <c r="F24" s="84">
        <v>6</v>
      </c>
      <c r="G24" s="84">
        <v>7</v>
      </c>
      <c r="H24" s="84">
        <v>8</v>
      </c>
      <c r="I24" s="83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0"/>
      <c r="BD24" s="70"/>
    </row>
    <row r="25" spans="1:56" s="58" customFormat="1" ht="14.25" customHeight="1" x14ac:dyDescent="0.2">
      <c r="A25" s="151" t="s">
        <v>10</v>
      </c>
      <c r="B25" s="152"/>
      <c r="C25" s="152"/>
      <c r="D25" s="152"/>
      <c r="E25" s="152"/>
      <c r="F25" s="152"/>
      <c r="G25" s="152"/>
      <c r="H25" s="153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6" t="s">
        <v>10</v>
      </c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7"/>
      <c r="BD25" s="87"/>
    </row>
    <row r="26" spans="1:56" s="58" customFormat="1" ht="14.25" x14ac:dyDescent="0.2">
      <c r="A26" s="88" t="s">
        <v>11</v>
      </c>
      <c r="B26" s="89" t="s">
        <v>12</v>
      </c>
      <c r="C26" s="89" t="s">
        <v>69</v>
      </c>
      <c r="D26" s="90">
        <v>36089.462</v>
      </c>
      <c r="E26" s="90"/>
      <c r="F26" s="90"/>
      <c r="G26" s="90"/>
      <c r="H26" s="90">
        <v>36089.462</v>
      </c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6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7"/>
      <c r="BD26" s="87"/>
    </row>
    <row r="27" spans="1:56" s="58" customFormat="1" ht="22.5" customHeight="1" x14ac:dyDescent="0.2">
      <c r="A27" s="91"/>
      <c r="B27" s="154" t="s">
        <v>13</v>
      </c>
      <c r="C27" s="155"/>
      <c r="D27" s="92">
        <v>36089.462</v>
      </c>
      <c r="E27" s="92"/>
      <c r="F27" s="93"/>
      <c r="G27" s="93"/>
      <c r="H27" s="93">
        <v>36089.462</v>
      </c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6"/>
      <c r="AB27" s="94" t="s">
        <v>13</v>
      </c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7"/>
      <c r="BD27" s="87"/>
    </row>
    <row r="28" spans="1:56" s="58" customFormat="1" ht="14.25" customHeight="1" x14ac:dyDescent="0.2">
      <c r="A28" s="151" t="s">
        <v>14</v>
      </c>
      <c r="B28" s="152"/>
      <c r="C28" s="152"/>
      <c r="D28" s="152"/>
      <c r="E28" s="152"/>
      <c r="F28" s="152"/>
      <c r="G28" s="152"/>
      <c r="H28" s="153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6" t="s">
        <v>14</v>
      </c>
      <c r="AB28" s="94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7"/>
      <c r="BD28" s="87"/>
    </row>
    <row r="29" spans="1:56" s="58" customFormat="1" ht="14.25" x14ac:dyDescent="0.2">
      <c r="A29" s="91"/>
      <c r="B29" s="156" t="s">
        <v>15</v>
      </c>
      <c r="C29" s="157"/>
      <c r="D29" s="92">
        <v>36089.462</v>
      </c>
      <c r="E29" s="92"/>
      <c r="F29" s="93"/>
      <c r="G29" s="93"/>
      <c r="H29" s="93">
        <v>36089.462</v>
      </c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6"/>
      <c r="AB29" s="94"/>
      <c r="AC29" s="95" t="s">
        <v>15</v>
      </c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7"/>
      <c r="BD29" s="87"/>
    </row>
    <row r="30" spans="1:56" s="58" customFormat="1" ht="14.25" customHeight="1" x14ac:dyDescent="0.2">
      <c r="A30" s="151" t="s">
        <v>16</v>
      </c>
      <c r="B30" s="152"/>
      <c r="C30" s="152"/>
      <c r="D30" s="152"/>
      <c r="E30" s="152"/>
      <c r="F30" s="152"/>
      <c r="G30" s="152"/>
      <c r="H30" s="153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6" t="s">
        <v>16</v>
      </c>
      <c r="AB30" s="94"/>
      <c r="AC30" s="9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7"/>
      <c r="BD30" s="87"/>
    </row>
    <row r="31" spans="1:56" s="58" customFormat="1" ht="14.25" x14ac:dyDescent="0.2">
      <c r="A31" s="91"/>
      <c r="B31" s="156" t="s">
        <v>17</v>
      </c>
      <c r="C31" s="157"/>
      <c r="D31" s="92">
        <v>36089.462</v>
      </c>
      <c r="E31" s="92"/>
      <c r="F31" s="93"/>
      <c r="G31" s="93"/>
      <c r="H31" s="93">
        <v>36089.462</v>
      </c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6"/>
      <c r="AB31" s="94"/>
      <c r="AC31" s="95" t="s">
        <v>17</v>
      </c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7"/>
      <c r="BD31" s="87"/>
    </row>
    <row r="32" spans="1:56" s="58" customFormat="1" ht="14.25" customHeight="1" x14ac:dyDescent="0.2">
      <c r="A32" s="151" t="s">
        <v>18</v>
      </c>
      <c r="B32" s="152"/>
      <c r="C32" s="152"/>
      <c r="D32" s="152"/>
      <c r="E32" s="152"/>
      <c r="F32" s="152"/>
      <c r="G32" s="152"/>
      <c r="H32" s="153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6" t="s">
        <v>18</v>
      </c>
      <c r="AB32" s="94"/>
      <c r="AC32" s="9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7"/>
      <c r="BD32" s="87"/>
    </row>
    <row r="33" spans="1:56" s="58" customFormat="1" ht="14.25" x14ac:dyDescent="0.2">
      <c r="A33" s="88" t="s">
        <v>65</v>
      </c>
      <c r="B33" s="89"/>
      <c r="C33" s="89" t="s">
        <v>19</v>
      </c>
      <c r="D33" s="90"/>
      <c r="E33" s="90"/>
      <c r="F33" s="90"/>
      <c r="G33" s="90">
        <v>27.506</v>
      </c>
      <c r="H33" s="90">
        <v>27.506</v>
      </c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6"/>
      <c r="AB33" s="94"/>
      <c r="AC33" s="9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7"/>
      <c r="BD33" s="87"/>
    </row>
    <row r="34" spans="1:56" s="58" customFormat="1" ht="14.25" customHeight="1" x14ac:dyDescent="0.2">
      <c r="A34" s="91"/>
      <c r="B34" s="154" t="s">
        <v>20</v>
      </c>
      <c r="C34" s="155"/>
      <c r="D34" s="92"/>
      <c r="E34" s="92"/>
      <c r="F34" s="93"/>
      <c r="G34" s="93">
        <v>27.506</v>
      </c>
      <c r="H34" s="93">
        <v>27.506</v>
      </c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6"/>
      <c r="AB34" s="94" t="s">
        <v>20</v>
      </c>
      <c r="AC34" s="9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7"/>
      <c r="BD34" s="87"/>
    </row>
    <row r="35" spans="1:56" s="58" customFormat="1" ht="14.25" x14ac:dyDescent="0.2">
      <c r="A35" s="91"/>
      <c r="B35" s="156" t="s">
        <v>21</v>
      </c>
      <c r="C35" s="157"/>
      <c r="D35" s="92">
        <v>36089.462</v>
      </c>
      <c r="E35" s="92"/>
      <c r="F35" s="93"/>
      <c r="G35" s="93">
        <v>27.506</v>
      </c>
      <c r="H35" s="93">
        <v>36116.968000000001</v>
      </c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94"/>
      <c r="AC35" s="95" t="s">
        <v>21</v>
      </c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7"/>
      <c r="BD35" s="87"/>
    </row>
    <row r="36" spans="1:56" s="58" customFormat="1" ht="48" customHeight="1" x14ac:dyDescent="0.2">
      <c r="A36" s="151" t="s">
        <v>22</v>
      </c>
      <c r="B36" s="152"/>
      <c r="C36" s="152"/>
      <c r="D36" s="152"/>
      <c r="E36" s="152"/>
      <c r="F36" s="152"/>
      <c r="G36" s="152"/>
      <c r="H36" s="153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6" t="s">
        <v>22</v>
      </c>
      <c r="AB36" s="94"/>
      <c r="AC36" s="9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7"/>
      <c r="BD36" s="87"/>
    </row>
    <row r="37" spans="1:56" s="58" customFormat="1" ht="14.25" x14ac:dyDescent="0.2">
      <c r="A37" s="88" t="s">
        <v>23</v>
      </c>
      <c r="B37" s="89"/>
      <c r="C37" s="89" t="s">
        <v>24</v>
      </c>
      <c r="D37" s="90"/>
      <c r="E37" s="90"/>
      <c r="F37" s="90"/>
      <c r="G37" s="90">
        <v>386.52800000000002</v>
      </c>
      <c r="H37" s="90">
        <v>386.52800000000002</v>
      </c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6"/>
      <c r="AB37" s="94"/>
      <c r="AC37" s="9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7"/>
      <c r="BD37" s="87"/>
    </row>
    <row r="38" spans="1:56" s="58" customFormat="1" ht="112.5" customHeight="1" x14ac:dyDescent="0.2">
      <c r="A38" s="91"/>
      <c r="B38" s="154" t="s">
        <v>25</v>
      </c>
      <c r="C38" s="155"/>
      <c r="D38" s="92"/>
      <c r="E38" s="92"/>
      <c r="F38" s="93"/>
      <c r="G38" s="93">
        <v>386.52800000000002</v>
      </c>
      <c r="H38" s="93">
        <v>386.52800000000002</v>
      </c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6"/>
      <c r="AB38" s="94" t="s">
        <v>25</v>
      </c>
      <c r="AC38" s="9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7"/>
      <c r="BD38" s="87"/>
    </row>
    <row r="39" spans="1:56" s="58" customFormat="1" ht="14.25" x14ac:dyDescent="0.2">
      <c r="A39" s="91"/>
      <c r="B39" s="156" t="s">
        <v>26</v>
      </c>
      <c r="C39" s="157"/>
      <c r="D39" s="92">
        <v>36089.462</v>
      </c>
      <c r="E39" s="92"/>
      <c r="F39" s="93"/>
      <c r="G39" s="93">
        <v>414.03399999999999</v>
      </c>
      <c r="H39" s="93">
        <v>36503.495999999999</v>
      </c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6"/>
      <c r="AB39" s="94"/>
      <c r="AC39" s="95" t="s">
        <v>26</v>
      </c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7"/>
      <c r="BD39" s="87"/>
    </row>
    <row r="40" spans="1:56" s="58" customFormat="1" ht="14.25" customHeight="1" x14ac:dyDescent="0.2">
      <c r="A40" s="151" t="s">
        <v>27</v>
      </c>
      <c r="B40" s="152"/>
      <c r="C40" s="152"/>
      <c r="D40" s="152"/>
      <c r="E40" s="152"/>
      <c r="F40" s="152"/>
      <c r="G40" s="152"/>
      <c r="H40" s="153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6" t="s">
        <v>27</v>
      </c>
      <c r="AB40" s="94"/>
      <c r="AC40" s="9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7"/>
      <c r="BD40" s="87"/>
    </row>
    <row r="41" spans="1:56" s="58" customFormat="1" ht="14.25" customHeight="1" x14ac:dyDescent="0.2">
      <c r="A41" s="91"/>
      <c r="B41" s="156" t="s">
        <v>28</v>
      </c>
      <c r="C41" s="157"/>
      <c r="D41" s="92">
        <v>36089.462</v>
      </c>
      <c r="E41" s="92"/>
      <c r="F41" s="93"/>
      <c r="G41" s="93">
        <v>414.03399999999999</v>
      </c>
      <c r="H41" s="93">
        <v>36503.495999999999</v>
      </c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6"/>
      <c r="AB41" s="94"/>
      <c r="AC41" s="95" t="s">
        <v>28</v>
      </c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7"/>
      <c r="BD41" s="87"/>
    </row>
    <row r="42" spans="1:56" s="58" customFormat="1" ht="14.25" customHeight="1" x14ac:dyDescent="0.2">
      <c r="A42" s="151" t="s">
        <v>29</v>
      </c>
      <c r="B42" s="152"/>
      <c r="C42" s="152"/>
      <c r="D42" s="152"/>
      <c r="E42" s="152"/>
      <c r="F42" s="152"/>
      <c r="G42" s="152"/>
      <c r="H42" s="153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6" t="s">
        <v>29</v>
      </c>
      <c r="AB42" s="94"/>
      <c r="AC42" s="9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7"/>
      <c r="BD42" s="87"/>
    </row>
    <row r="43" spans="1:56" s="58" customFormat="1" ht="14.25" x14ac:dyDescent="0.2">
      <c r="A43" s="88" t="s">
        <v>11</v>
      </c>
      <c r="B43" s="89" t="s">
        <v>30</v>
      </c>
      <c r="C43" s="89" t="s">
        <v>31</v>
      </c>
      <c r="D43" s="90">
        <v>7217.8919999999998</v>
      </c>
      <c r="E43" s="90"/>
      <c r="F43" s="90"/>
      <c r="G43" s="90">
        <v>82.807000000000002</v>
      </c>
      <c r="H43" s="90">
        <v>7300.6989999999996</v>
      </c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6"/>
      <c r="AB43" s="94"/>
      <c r="AC43" s="9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7"/>
      <c r="BD43" s="87"/>
    </row>
    <row r="44" spans="1:56" s="58" customFormat="1" ht="14.25" customHeight="1" x14ac:dyDescent="0.2">
      <c r="A44" s="91"/>
      <c r="B44" s="154" t="s">
        <v>32</v>
      </c>
      <c r="C44" s="155"/>
      <c r="D44" s="92">
        <v>7217.8919999999998</v>
      </c>
      <c r="E44" s="92"/>
      <c r="F44" s="93"/>
      <c r="G44" s="93">
        <v>82.807000000000002</v>
      </c>
      <c r="H44" s="93">
        <v>7300.6989999999996</v>
      </c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6"/>
      <c r="AB44" s="94" t="s">
        <v>32</v>
      </c>
      <c r="AC44" s="9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7"/>
      <c r="BD44" s="87"/>
    </row>
    <row r="45" spans="1:56" s="58" customFormat="1" ht="14.25" customHeight="1" x14ac:dyDescent="0.2">
      <c r="A45" s="91"/>
      <c r="B45" s="156" t="s">
        <v>33</v>
      </c>
      <c r="C45" s="157"/>
      <c r="D45" s="92">
        <v>43307.353999999999</v>
      </c>
      <c r="E45" s="92"/>
      <c r="F45" s="93"/>
      <c r="G45" s="93">
        <v>496.84100000000001</v>
      </c>
      <c r="H45" s="93">
        <v>43804.195</v>
      </c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6"/>
      <c r="AB45" s="94"/>
      <c r="AC45" s="95"/>
      <c r="AD45" s="95" t="s">
        <v>33</v>
      </c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7"/>
      <c r="BD45" s="87"/>
    </row>
    <row r="46" spans="1:56" ht="11.25" customHeight="1" x14ac:dyDescent="0.2">
      <c r="A46" s="70"/>
      <c r="B46" s="70"/>
      <c r="C46" s="70"/>
      <c r="D46" s="70"/>
      <c r="E46" s="70"/>
      <c r="F46" s="70"/>
      <c r="G46" s="70"/>
      <c r="H46" s="70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0"/>
      <c r="BD46" s="70"/>
    </row>
  </sheetData>
  <mergeCells count="34">
    <mergeCell ref="B16:H16"/>
    <mergeCell ref="C4:G4"/>
    <mergeCell ref="C5:G5"/>
    <mergeCell ref="C9:G9"/>
    <mergeCell ref="C10:G10"/>
    <mergeCell ref="B12:G12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45:C45"/>
    <mergeCell ref="B31:C31"/>
    <mergeCell ref="A32:H32"/>
    <mergeCell ref="B34:C34"/>
    <mergeCell ref="B35:C35"/>
    <mergeCell ref="A36:H36"/>
    <mergeCell ref="B38:C38"/>
    <mergeCell ref="B39:C39"/>
    <mergeCell ref="A40:H40"/>
    <mergeCell ref="B41:C41"/>
    <mergeCell ref="A42:H42"/>
    <mergeCell ref="B44:C4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Сводка затрат 2025-2029</vt:lpstr>
      <vt:lpstr>Сводка затрат 2025г</vt:lpstr>
      <vt:lpstr>ССР 2025г </vt:lpstr>
      <vt:lpstr>Сводка затрат 2026г</vt:lpstr>
      <vt:lpstr>ССР 2026</vt:lpstr>
      <vt:lpstr>Сводка затрат 2027г</vt:lpstr>
      <vt:lpstr>ССР 2027</vt:lpstr>
      <vt:lpstr>Сводка затрат 2028г</vt:lpstr>
      <vt:lpstr>ССР 2028</vt:lpstr>
      <vt:lpstr>Сводка затрат 2029г</vt:lpstr>
      <vt:lpstr>ССР 2029</vt:lpstr>
      <vt:lpstr>'ССР 2025г '!Заголовки_для_печати</vt:lpstr>
      <vt:lpstr>'ССР 2026'!Заголовки_для_печати</vt:lpstr>
      <vt:lpstr>'ССР 2027'!Заголовки_для_печати</vt:lpstr>
      <vt:lpstr>'ССР 2028'!Заголовки_для_печати</vt:lpstr>
      <vt:lpstr>'ССР 2029'!Заголовки_для_печати</vt:lpstr>
      <vt:lpstr>'ССР 2025г '!Область_печати</vt:lpstr>
      <vt:lpstr>'ССР 2026'!Область_печати</vt:lpstr>
      <vt:lpstr>'ССР 2027'!Область_печати</vt:lpstr>
      <vt:lpstr>'ССР 2028'!Область_печати</vt:lpstr>
      <vt:lpstr>'ССР 2029'!Область_печати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Лиморенко Анна Игоревна</cp:lastModifiedBy>
  <cp:lastPrinted>2022-09-08T20:02:44Z</cp:lastPrinted>
  <dcterms:created xsi:type="dcterms:W3CDTF">2020-09-30T08:50:27Z</dcterms:created>
  <dcterms:modified xsi:type="dcterms:W3CDTF">2025-09-17T07:03:27Z</dcterms:modified>
</cp:coreProperties>
</file>